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eng\"/>
    </mc:Choice>
  </mc:AlternateContent>
  <xr:revisionPtr revIDLastSave="0" documentId="13_ncr:1_{77BD522C-D428-4DB4-9490-F57C9B59769B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" sheetId="5" state="hidden" r:id="rId1"/>
    <sheet name="Τροχαία" sheetId="7" r:id="rId2"/>
    <sheet name="Τροχαία (1)" sheetId="8" r:id="rId3"/>
    <sheet name="Τροχαία (2)" sheetId="9" r:id="rId4"/>
    <sheet name="Τροχαία (3)" sheetId="10" r:id="rId5"/>
    <sheet name="Τροχαία (4)" sheetId="11" state="hidden" r:id="rId6"/>
    <sheet name="Chart1" sheetId="18" r:id="rId7"/>
    <sheet name="Chart2" sheetId="19" r:id="rId8"/>
    <sheet name="Chart3" sheetId="17" r:id="rId9"/>
    <sheet name="data for chart3" sheetId="12" state="hidden" r:id="rId10"/>
  </sheets>
  <externalReferences>
    <externalReference r:id="rId11"/>
  </externalReferences>
  <definedNames>
    <definedName name="_xlnm._FilterDatabase" localSheetId="9" hidden="1">'data for chart3'!$A$22:$C$22</definedName>
    <definedName name="dBase" localSheetId="1">[1]Settings!$A$7:$G$18</definedName>
    <definedName name="dbase">data!$A:$B</definedName>
    <definedName name="dbase1">[1]Settings!$A$7:$G$18</definedName>
    <definedName name="_xlnm.Print_Area" localSheetId="1">Τροχαία!$A$1:$K$33</definedName>
    <definedName name="_xlnm.Print_Area" localSheetId="2">'Τροχαία (1)'!$A$1:$H$15</definedName>
    <definedName name="_xlnm.Print_Area" localSheetId="3">'Τροχαία (2)'!$A$1:$H$21</definedName>
    <definedName name="_xlnm.Print_Area" localSheetId="4">'Τροχαία (3)'!$A$1:$M$12</definedName>
    <definedName name="_xlnm.Print_Area" localSheetId="5">'Τροχαία (4)'!$A$12:$M$44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1" l="1"/>
  <c r="J10" i="10" l="1"/>
  <c r="K10" i="10"/>
  <c r="B30" i="5" l="1"/>
  <c r="A11" i="8" s="1"/>
  <c r="B31" i="5"/>
  <c r="A12" i="8" s="1"/>
  <c r="G12" i="8"/>
  <c r="G11" i="8"/>
  <c r="L6" i="10" l="1"/>
  <c r="M6" i="10"/>
  <c r="L7" i="10"/>
  <c r="N7" i="10" s="1"/>
  <c r="M7" i="10"/>
  <c r="L8" i="10"/>
  <c r="M8" i="10"/>
  <c r="L9" i="10"/>
  <c r="M9" i="10"/>
  <c r="M5" i="10"/>
  <c r="L5" i="10"/>
  <c r="L10" i="10" s="1"/>
  <c r="B7" i="5"/>
  <c r="O4" i="10" s="1"/>
  <c r="G17" i="9"/>
  <c r="G16" i="9"/>
  <c r="G15" i="9"/>
  <c r="G7" i="9"/>
  <c r="G6" i="9"/>
  <c r="G5" i="9"/>
  <c r="G4" i="9"/>
  <c r="F18" i="9"/>
  <c r="F8" i="9"/>
  <c r="G13" i="8"/>
  <c r="G10" i="8"/>
  <c r="G9" i="8"/>
  <c r="G8" i="8"/>
  <c r="G7" i="8"/>
  <c r="G6" i="8"/>
  <c r="G5" i="8"/>
  <c r="G4" i="8"/>
  <c r="F14" i="8"/>
  <c r="N8" i="10" l="1"/>
  <c r="N6" i="10"/>
  <c r="N5" i="10"/>
  <c r="N9" i="10"/>
  <c r="N10" i="10" s="1"/>
  <c r="O10" i="10" s="1"/>
  <c r="M10" i="10"/>
  <c r="L11" i="10" s="1"/>
  <c r="H3" i="8"/>
  <c r="H14" i="9"/>
  <c r="H3" i="9"/>
  <c r="O8" i="10" l="1"/>
  <c r="O5" i="10"/>
  <c r="O6" i="10"/>
  <c r="O9" i="10"/>
  <c r="O7" i="10"/>
  <c r="G8" i="9"/>
  <c r="H8" i="9" l="1"/>
  <c r="H4" i="9"/>
  <c r="H7" i="9"/>
  <c r="H5" i="9"/>
  <c r="H6" i="9"/>
  <c r="B76" i="5"/>
  <c r="B78" i="5" l="1"/>
  <c r="B77" i="5"/>
  <c r="A32" i="12" s="1"/>
  <c r="A19" i="9"/>
  <c r="E18" i="9"/>
  <c r="D18" i="9"/>
  <c r="C18" i="9"/>
  <c r="B18" i="9"/>
  <c r="G18" i="9"/>
  <c r="H15" i="9" l="1"/>
  <c r="H18" i="9"/>
  <c r="H16" i="9"/>
  <c r="H17" i="9"/>
  <c r="A24" i="7"/>
  <c r="A9" i="9"/>
  <c r="A12" i="10"/>
  <c r="A11" i="7"/>
  <c r="A15" i="8"/>
  <c r="G5" i="12"/>
  <c r="G6" i="12"/>
  <c r="G7" i="12"/>
  <c r="G8" i="12"/>
  <c r="B23" i="12" s="1"/>
  <c r="G9" i="12"/>
  <c r="B29" i="12" s="1"/>
  <c r="G10" i="12"/>
  <c r="B28" i="12" s="1"/>
  <c r="G11" i="12"/>
  <c r="B32" i="12" s="1"/>
  <c r="G12" i="12"/>
  <c r="B31" i="12" s="1"/>
  <c r="G13" i="12"/>
  <c r="B33" i="12" s="1"/>
  <c r="G14" i="12"/>
  <c r="B25" i="12" s="1"/>
  <c r="G15" i="12"/>
  <c r="B30" i="12" s="1"/>
  <c r="G16" i="12"/>
  <c r="G17" i="12"/>
  <c r="B27" i="12" s="1"/>
  <c r="G18" i="12"/>
  <c r="G4" i="12"/>
  <c r="B24" i="12" s="1"/>
  <c r="J23" i="7"/>
  <c r="I23" i="7"/>
  <c r="H23" i="7"/>
  <c r="G23" i="7"/>
  <c r="E23" i="7"/>
  <c r="D23" i="7"/>
  <c r="C23" i="7"/>
  <c r="B23" i="7"/>
  <c r="B66" i="5"/>
  <c r="A25" i="12" s="1"/>
  <c r="B67" i="5"/>
  <c r="A29" i="12" s="1"/>
  <c r="B68" i="5"/>
  <c r="A28" i="12" s="1"/>
  <c r="B69" i="5"/>
  <c r="A31" i="12" s="1"/>
  <c r="B70" i="5"/>
  <c r="A30" i="12" s="1"/>
  <c r="B71" i="5"/>
  <c r="A26" i="12" s="1"/>
  <c r="B72" i="5"/>
  <c r="A33" i="12" s="1"/>
  <c r="B73" i="5"/>
  <c r="B22" i="12" s="1"/>
  <c r="B74" i="5"/>
  <c r="C22" i="12" s="1"/>
  <c r="B75" i="5"/>
  <c r="A17" i="9" s="1"/>
  <c r="F19" i="12"/>
  <c r="B52" i="5"/>
  <c r="A1" i="7" s="1"/>
  <c r="B53" i="5"/>
  <c r="A12" i="7" s="1"/>
  <c r="B54" i="5"/>
  <c r="A1" i="8" s="1"/>
  <c r="B55" i="5"/>
  <c r="A1" i="9" s="1"/>
  <c r="B56" i="5"/>
  <c r="A12" i="9" s="1"/>
  <c r="B57" i="5"/>
  <c r="A1" i="10" s="1"/>
  <c r="B58" i="5"/>
  <c r="B59" i="5"/>
  <c r="B60" i="5"/>
  <c r="B61" i="5"/>
  <c r="B62" i="5"/>
  <c r="A22" i="12" s="1"/>
  <c r="B63" i="5"/>
  <c r="A24" i="12" s="1"/>
  <c r="B64" i="5"/>
  <c r="A23" i="12" s="1"/>
  <c r="B65" i="5"/>
  <c r="A27" i="12" s="1"/>
  <c r="B33" i="5"/>
  <c r="A3" i="9" s="1"/>
  <c r="A14" i="9" s="1"/>
  <c r="B34" i="5"/>
  <c r="A4" i="9" s="1"/>
  <c r="B35" i="5"/>
  <c r="A5" i="9" s="1"/>
  <c r="B36" i="5"/>
  <c r="A6" i="9" s="1"/>
  <c r="B37" i="5"/>
  <c r="A7" i="9" s="1"/>
  <c r="B38" i="5"/>
  <c r="A15" i="9" s="1"/>
  <c r="B39" i="5"/>
  <c r="A16" i="9" s="1"/>
  <c r="B40" i="5"/>
  <c r="A3" i="10" s="1"/>
  <c r="B41" i="5"/>
  <c r="L4" i="10" s="1"/>
  <c r="B42" i="5"/>
  <c r="M4" i="10" s="1"/>
  <c r="B43" i="5"/>
  <c r="A2" i="11" s="1"/>
  <c r="B44" i="5"/>
  <c r="A3" i="11" s="1"/>
  <c r="B45" i="5"/>
  <c r="A4" i="11" s="1"/>
  <c r="B46" i="5"/>
  <c r="A5" i="11" s="1"/>
  <c r="B47" i="5"/>
  <c r="A6" i="11" s="1"/>
  <c r="B48" i="5"/>
  <c r="A7" i="11" s="1"/>
  <c r="B49" i="5"/>
  <c r="A8" i="11" s="1"/>
  <c r="B50" i="5"/>
  <c r="A9" i="11" s="1"/>
  <c r="B51" i="5"/>
  <c r="E2" i="11" s="1"/>
  <c r="B20" i="5"/>
  <c r="A14" i="7" s="1"/>
  <c r="B21" i="5"/>
  <c r="A3" i="7" s="1"/>
  <c r="B22" i="5"/>
  <c r="A3" i="8" s="1"/>
  <c r="B23" i="5"/>
  <c r="A4" i="8" s="1"/>
  <c r="B24" i="5"/>
  <c r="A5" i="8" s="1"/>
  <c r="B25" i="5"/>
  <c r="A6" i="8" s="1"/>
  <c r="B26" i="5"/>
  <c r="A7" i="8" s="1"/>
  <c r="B27" i="5"/>
  <c r="A8" i="8" s="1"/>
  <c r="B28" i="5"/>
  <c r="A9" i="8" s="1"/>
  <c r="B29" i="5"/>
  <c r="A10" i="8" s="1"/>
  <c r="B32" i="5"/>
  <c r="A13" i="8" s="1"/>
  <c r="B19" i="5"/>
  <c r="A22" i="7" s="1"/>
  <c r="G10" i="11"/>
  <c r="B10" i="11"/>
  <c r="C10" i="11" s="1"/>
  <c r="I10" i="10"/>
  <c r="H10" i="10"/>
  <c r="G10" i="10"/>
  <c r="F10" i="10"/>
  <c r="E10" i="10"/>
  <c r="D10" i="10"/>
  <c r="C10" i="10"/>
  <c r="B10" i="10"/>
  <c r="E8" i="9"/>
  <c r="D8" i="9"/>
  <c r="C8" i="9"/>
  <c r="B8" i="9"/>
  <c r="G14" i="8"/>
  <c r="E14" i="8"/>
  <c r="D14" i="8"/>
  <c r="C14" i="8"/>
  <c r="B14" i="8"/>
  <c r="K23" i="7"/>
  <c r="F23" i="7"/>
  <c r="J10" i="7"/>
  <c r="F10" i="7"/>
  <c r="J9" i="7"/>
  <c r="F9" i="7"/>
  <c r="J8" i="7"/>
  <c r="F8" i="7"/>
  <c r="J7" i="7"/>
  <c r="F7" i="7"/>
  <c r="J6" i="7"/>
  <c r="F6" i="7"/>
  <c r="B18" i="5"/>
  <c r="A21" i="7" s="1"/>
  <c r="B17" i="5"/>
  <c r="A20" i="7" s="1"/>
  <c r="B16" i="5"/>
  <c r="A19" i="7" s="1"/>
  <c r="B6" i="5"/>
  <c r="B13" i="5"/>
  <c r="I5" i="7" s="1"/>
  <c r="B12" i="5"/>
  <c r="H5" i="7" s="1"/>
  <c r="B11" i="5"/>
  <c r="G3" i="11" s="1"/>
  <c r="B10" i="5"/>
  <c r="H4" i="7" s="1"/>
  <c r="B9" i="5"/>
  <c r="G3" i="7" s="1"/>
  <c r="B8" i="5"/>
  <c r="B3" i="7" s="1"/>
  <c r="B15" i="5"/>
  <c r="A18" i="7" s="1"/>
  <c r="B14" i="5"/>
  <c r="A17" i="7" s="1"/>
  <c r="B2" i="5"/>
  <c r="B14" i="7" s="1"/>
  <c r="B5" i="5"/>
  <c r="E5" i="7" s="1"/>
  <c r="B4" i="5"/>
  <c r="D5" i="7" s="1"/>
  <c r="B3" i="5"/>
  <c r="C5" i="7" s="1"/>
  <c r="B26" i="12" l="1"/>
  <c r="H11" i="8"/>
  <c r="H12" i="8"/>
  <c r="H14" i="8"/>
  <c r="H10" i="8"/>
  <c r="H6" i="8"/>
  <c r="H9" i="8"/>
  <c r="H5" i="8"/>
  <c r="H13" i="8"/>
  <c r="H4" i="8"/>
  <c r="H8" i="8"/>
  <c r="H7" i="8"/>
  <c r="B34" i="12"/>
  <c r="C30" i="12" s="1"/>
  <c r="N4" i="10"/>
  <c r="L3" i="10"/>
  <c r="A10" i="10"/>
  <c r="A34" i="12"/>
  <c r="G14" i="9"/>
  <c r="G3" i="8"/>
  <c r="G3" i="9"/>
  <c r="H9" i="11"/>
  <c r="H5" i="11"/>
  <c r="H6" i="11"/>
  <c r="H7" i="11"/>
  <c r="H4" i="11"/>
  <c r="H8" i="11"/>
  <c r="D4" i="10"/>
  <c r="H4" i="10"/>
  <c r="F4" i="10"/>
  <c r="J4" i="10"/>
  <c r="B4" i="10"/>
  <c r="C4" i="10"/>
  <c r="G4" i="10"/>
  <c r="K4" i="10"/>
  <c r="E4" i="10"/>
  <c r="I4" i="10"/>
  <c r="A8" i="9"/>
  <c r="H2" i="11"/>
  <c r="C2" i="11"/>
  <c r="G5" i="7"/>
  <c r="A14" i="8"/>
  <c r="A23" i="7"/>
  <c r="F3" i="11"/>
  <c r="H3" i="11" s="1"/>
  <c r="A10" i="11"/>
  <c r="E10" i="11" s="1"/>
  <c r="F5" i="7"/>
  <c r="J5" i="7" s="1"/>
  <c r="H11" i="10"/>
  <c r="G19" i="12"/>
  <c r="H10" i="11"/>
  <c r="B11" i="10"/>
  <c r="F11" i="10"/>
  <c r="D11" i="10"/>
  <c r="B5" i="7"/>
  <c r="G14" i="7"/>
  <c r="C7" i="11"/>
  <c r="C3" i="11"/>
  <c r="C5" i="11"/>
  <c r="C9" i="11"/>
  <c r="J11" i="10"/>
  <c r="C4" i="11"/>
  <c r="C6" i="11"/>
  <c r="C8" i="11"/>
  <c r="A18" i="9"/>
  <c r="C23" i="12" l="1"/>
  <c r="C32" i="12"/>
  <c r="C26" i="12"/>
  <c r="C25" i="12"/>
  <c r="C33" i="12"/>
  <c r="C27" i="12"/>
  <c r="C31" i="12"/>
  <c r="C24" i="12"/>
  <c r="C29" i="12"/>
  <c r="C34" i="12"/>
  <c r="C28" i="12"/>
</calcChain>
</file>

<file path=xl/sharedStrings.xml><?xml version="1.0" encoding="utf-8"?>
<sst xmlns="http://schemas.openxmlformats.org/spreadsheetml/2006/main" count="190" uniqueCount="181">
  <si>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</si>
  <si>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</si>
  <si>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</si>
  <si>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</si>
  <si>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</si>
  <si>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</si>
  <si>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</si>
  <si>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</si>
  <si>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Έτος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</si>
  <si>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</si>
  <si>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</si>
  <si>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</si>
  <si>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</si>
  <si>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</si>
  <si>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</si>
  <si>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</si>
  <si>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Λευκωσία</t>
  </si>
  <si>
    <t>Αμμόχωστος</t>
  </si>
  <si>
    <t>Λεμεσός</t>
  </si>
  <si>
    <t>Λάρνακα</t>
  </si>
  <si>
    <t>Πάφος</t>
  </si>
  <si>
    <t>Μόρφου</t>
  </si>
  <si>
    <t>Θέση Νεκρού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</si>
  <si>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</si>
  <si>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</si>
  <si>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</si>
  <si>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</si>
  <si>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</si>
  <si>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</si>
  <si>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</si>
  <si>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</si>
  <si>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</si>
  <si>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</si>
  <si>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</si>
  <si>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</si>
  <si>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</si>
  <si>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</si>
  <si>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</si>
  <si>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</si>
  <si>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</si>
  <si>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</si>
  <si>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</si>
  <si>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</si>
  <si>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</si>
  <si>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</si>
  <si>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</si>
  <si>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</si>
  <si>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</si>
  <si>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</si>
  <si>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</si>
  <si>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</si>
  <si>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</si>
  <si>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</si>
  <si>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</si>
  <si>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</si>
  <si>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</si>
  <si>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</si>
  <si>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</si>
  <si>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</si>
  <si>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</si>
  <si>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</si>
  <si>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</si>
  <si>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</si>
  <si>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</si>
  <si>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</si>
  <si>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</si>
  <si>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</si>
  <si>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</si>
  <si>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</si>
  <si>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</si>
  <si>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</si>
  <si>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</si>
  <si>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</si>
  <si>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VICTIMS</t>
  </si>
  <si>
    <t>Injuries</t>
  </si>
  <si>
    <t>Dead</t>
  </si>
  <si>
    <t>Larnaka</t>
  </si>
  <si>
    <t>Morfou</t>
  </si>
  <si>
    <t>Year</t>
  </si>
  <si>
    <t>Position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</si>
  <si>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</si>
  <si>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</si>
  <si>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</si>
  <si>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</si>
  <si>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</si>
  <si>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</si>
  <si>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</si>
  <si>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</si>
  <si>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</si>
  <si>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</si>
  <si>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</si>
  <si>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</si>
  <si>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</si>
  <si>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</si>
  <si>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</si>
  <si>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</si>
  <si>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</si>
  <si>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</si>
  <si>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</si>
  <si>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</si>
  <si>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</si>
  <si>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</si>
  <si>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</si>
  <si>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</si>
  <si>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</si>
  <si>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</si>
  <si>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</si>
  <si>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FATALITIES BY ROAD USER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</si>
  <si>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</si>
  <si>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</si>
  <si>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</si>
  <si>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</si>
  <si>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</si>
  <si>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</si>
  <si>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</si>
  <si>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</si>
  <si>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</si>
  <si>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</si>
  <si>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</si>
  <si>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</si>
  <si>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</si>
  <si>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</si>
  <si>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</si>
  <si>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</si>
  <si>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</si>
  <si>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</si>
  <si>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</si>
  <si>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</si>
  <si>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</si>
  <si>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</si>
  <si>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</si>
  <si>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</si>
  <si>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</si>
  <si>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</si>
  <si>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</si>
  <si>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Άλλο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</si>
  <si>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</si>
  <si>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</si>
  <si>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</si>
  <si>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</si>
  <si>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</si>
  <si>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</si>
  <si>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</si>
  <si>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</si>
  <si>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</si>
  <si>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</si>
  <si>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</si>
  <si>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</si>
  <si>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</si>
  <si>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</si>
  <si>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</si>
  <si>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</si>
  <si>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</si>
  <si>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ΑΙΤΙΕΣ</t>
  </si>
  <si>
    <t>ΟΔΙΚΕΣ ΣΥΓΚΡΟΥΣΕΙΣ</t>
  </si>
  <si>
    <t>Πηγή: Γραφείο Στατιστικής και Χαρτογράφησης(ΓΣ&amp;Χ)</t>
  </si>
  <si>
    <t>Source: Statistics and Cartography Office</t>
  </si>
  <si>
    <t>ΠΟΣΟΣΤΟ</t>
  </si>
  <si>
    <t>PERCENTAGE %</t>
  </si>
  <si>
    <t>Ηλεκτροκίνητο scooter</t>
  </si>
  <si>
    <t>Ηλεκτροκίνητο αναπηρικό τροχοκάθισμα</t>
  </si>
  <si>
    <t>E-Scooter</t>
  </si>
  <si>
    <t>Electric wheelchair</t>
  </si>
  <si>
    <t>2015-2019</t>
  </si>
  <si>
    <t>Fatals by Τime of Οccurance, 2015-2019</t>
  </si>
  <si>
    <t>Fatals by Day of Occurance, 2015-2019</t>
  </si>
  <si>
    <t>Περίοδος τελευταίας πενταετίας 
(2015-2019)</t>
  </si>
  <si>
    <t>Last five years 
(2015-2019)</t>
  </si>
  <si>
    <t>ΠΙΝΑΚΑΣ ΤΡΟΧΑΙΩΝ ΣΥΓΚΡΟΥΣΕΩΝ / ΘΥΜΑΤΩΝ</t>
  </si>
  <si>
    <t>ΠΙΝΑΚΑΣ ΤΡΟΧΑΙΩΝ ΣΥΓΚΡΟΥΣΕΩΝ / ΘΥΜΑΤΩΝ ΚΑΤΑ ΕΠΑΡΧΙΑ</t>
  </si>
  <si>
    <t xml:space="preserve">ΚΑΤΑΣΤΑΣΗ ΝΕΚΡΩΝ ΤΩΝ ΘΑΝΑΤΗΦΟΡΩΝ ΣΥΓΚΡΟΥΣΕΩΝ </t>
  </si>
  <si>
    <t>TABLE OF TRAFFIC COLLISIONS AND VICTIMS BY YEAR</t>
  </si>
  <si>
    <t>ΚΑΤΑΣΤΑΣΗ ΝΕΚΡΩΝ ΑΠΌ ΟΔΙΚΕΣ ΣΥΓΚΡΟΥΣΕΙΣ
ΚΑΤΆ ΗΛΙΚΙΑΚΗ ΟΜΑΔΑ ΚΑΙ ΦΥΛΟ</t>
  </si>
  <si>
    <t>Θανατηφόρες Συγκρούσεις κατά Ημέρα, 2015-2019</t>
  </si>
  <si>
    <t>Θανατηφόρες Συγκρούσεις κατά Ώρα, 2015-2019</t>
  </si>
  <si>
    <t>Θανατηφόρες Συγκρούσεις κατά Κυριότερες Αιτίες, 2015-2019</t>
  </si>
  <si>
    <t>Θανατηφόρες Συγκρούσεις κατά Κυριότερες Αιτίες, για την περίοδο 2015-2019</t>
  </si>
  <si>
    <t>TABLE OF TRAFFIC COLLISIONS AND VICTIMS BY DISTRICT</t>
  </si>
  <si>
    <t>TRAFFIC COLLISIONS</t>
  </si>
  <si>
    <t>Fatals by Cause of the collision, 2015-2019</t>
  </si>
  <si>
    <t>Fatals by Cause of the collision for the period of years, 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</si>
</sst>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;\-0;0"/>
  </numFmts>
  <fonts count="18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3" tint="-0.249977111117893"/>
      <name val="Arial"/>
      <family val="2"/>
      <charset val="161"/>
    </font>
    <font>
      <b/>
      <sz val="10"/>
      <color theme="1"/>
      <name val="Arial"/>
      <family val="2"/>
      <charset val="161"/>
    </font>
    <font>
      <b/>
      <i/>
      <sz val="8"/>
      <name val="Arial"/>
      <family val="2"/>
      <charset val="161"/>
    </font>
    <font>
      <b/>
      <sz val="14"/>
      <name val="Calibri"/>
      <family val="2"/>
      <charset val="161"/>
    </font>
    <font>
      <sz val="10"/>
      <color rgb="FFFF000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</cellStyleXfs>
  <cellXfs count="2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1"/>
    <xf numFmtId="0" fontId="7" fillId="0" borderId="0" xfId="5" applyFont="1" applyAlignment="1">
      <alignment horizontal="center" vertical="center"/>
    </xf>
    <xf numFmtId="0" fontId="8" fillId="0" borderId="0" xfId="5" applyFont="1"/>
    <xf numFmtId="0" fontId="3" fillId="0" borderId="11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 wrapText="1"/>
    </xf>
    <xf numFmtId="0" fontId="3" fillId="0" borderId="21" xfId="5" applyFont="1" applyFill="1" applyBorder="1" applyAlignment="1">
      <alignment horizontal="center" vertical="center" wrapText="1"/>
    </xf>
    <xf numFmtId="0" fontId="3" fillId="0" borderId="19" xfId="5" applyFont="1" applyFill="1" applyBorder="1" applyAlignment="1">
      <alignment horizontal="center" vertical="center" wrapText="1"/>
    </xf>
    <xf numFmtId="0" fontId="3" fillId="0" borderId="27" xfId="5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 wrapText="1"/>
    </xf>
    <xf numFmtId="0" fontId="3" fillId="0" borderId="29" xfId="5" applyFont="1" applyFill="1" applyBorder="1" applyAlignment="1">
      <alignment horizontal="center" vertical="center" wrapText="1"/>
    </xf>
    <xf numFmtId="0" fontId="3" fillId="0" borderId="25" xfId="5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vertical="center"/>
    </xf>
    <xf numFmtId="0" fontId="10" fillId="5" borderId="1" xfId="5" applyFont="1" applyFill="1" applyBorder="1" applyAlignment="1">
      <alignment horizontal="center" vertical="center" wrapText="1"/>
    </xf>
    <xf numFmtId="0" fontId="10" fillId="5" borderId="25" xfId="5" applyFont="1" applyFill="1" applyBorder="1" applyAlignment="1">
      <alignment horizontal="center" vertical="center" wrapText="1"/>
    </xf>
    <xf numFmtId="0" fontId="3" fillId="0" borderId="34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0" fontId="3" fillId="0" borderId="37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 wrapText="1"/>
    </xf>
    <xf numFmtId="3" fontId="10" fillId="4" borderId="39" xfId="5" applyNumberFormat="1" applyFont="1" applyFill="1" applyBorder="1" applyAlignment="1">
      <alignment horizontal="center" vertical="center"/>
    </xf>
    <xf numFmtId="3" fontId="10" fillId="4" borderId="40" xfId="5" applyNumberFormat="1" applyFont="1" applyFill="1" applyBorder="1" applyAlignment="1">
      <alignment horizontal="center" vertical="center"/>
    </xf>
    <xf numFmtId="3" fontId="3" fillId="0" borderId="43" xfId="5" applyNumberFormat="1" applyFont="1" applyFill="1" applyBorder="1" applyAlignment="1">
      <alignment horizontal="center" vertical="center" wrapText="1"/>
    </xf>
    <xf numFmtId="0" fontId="3" fillId="0" borderId="44" xfId="5" applyFont="1" applyFill="1" applyBorder="1" applyAlignment="1">
      <alignment horizontal="center" vertical="center" wrapText="1"/>
    </xf>
    <xf numFmtId="0" fontId="3" fillId="0" borderId="45" xfId="5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10" fontId="10" fillId="5" borderId="2" xfId="7" applyNumberFormat="1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10" fontId="10" fillId="5" borderId="47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8" borderId="22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center"/>
    </xf>
    <xf numFmtId="0" fontId="10" fillId="6" borderId="22" xfId="0" applyFont="1" applyFill="1" applyBorder="1" applyAlignment="1">
      <alignment vertical="center"/>
    </xf>
    <xf numFmtId="0" fontId="10" fillId="6" borderId="22" xfId="0" applyFont="1" applyFill="1" applyBorder="1" applyAlignment="1">
      <alignment horizontal="center" vertical="center"/>
    </xf>
    <xf numFmtId="164" fontId="10" fillId="6" borderId="22" xfId="6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4" fillId="7" borderId="51" xfId="0" applyNumberFormat="1" applyFont="1" applyFill="1" applyBorder="1" applyAlignment="1">
      <alignment horizontal="center"/>
    </xf>
    <xf numFmtId="0" fontId="0" fillId="9" borderId="0" xfId="0" applyNumberFormat="1" applyFill="1" applyAlignment="1">
      <alignment horizontal="center"/>
    </xf>
    <xf numFmtId="3" fontId="3" fillId="0" borderId="3" xfId="5" applyNumberFormat="1" applyFont="1" applyFill="1" applyBorder="1" applyAlignment="1">
      <alignment horizontal="center" vertical="center" wrapText="1"/>
    </xf>
    <xf numFmtId="3" fontId="3" fillId="0" borderId="52" xfId="5" applyNumberFormat="1" applyFont="1" applyFill="1" applyBorder="1" applyAlignment="1">
      <alignment horizontal="center" vertical="center" wrapText="1"/>
    </xf>
    <xf numFmtId="0" fontId="3" fillId="0" borderId="58" xfId="5" applyFont="1" applyFill="1" applyBorder="1" applyAlignment="1">
      <alignment horizontal="center" vertical="center" wrapText="1"/>
    </xf>
    <xf numFmtId="0" fontId="3" fillId="0" borderId="54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22" xfId="6" applyNumberFormat="1" applyFont="1" applyBorder="1" applyAlignment="1">
      <alignment horizontal="center" vertical="center"/>
    </xf>
    <xf numFmtId="0" fontId="10" fillId="10" borderId="39" xfId="5" applyFont="1" applyFill="1" applyBorder="1" applyAlignment="1">
      <alignment horizontal="center" vertical="center" wrapText="1"/>
    </xf>
    <xf numFmtId="0" fontId="10" fillId="10" borderId="9" xfId="5" applyFont="1" applyFill="1" applyBorder="1" applyAlignment="1">
      <alignment horizontal="center" vertical="center" wrapText="1"/>
    </xf>
    <xf numFmtId="0" fontId="9" fillId="10" borderId="8" xfId="5" applyFont="1" applyFill="1" applyBorder="1" applyAlignment="1">
      <alignment horizontal="center" vertical="center" wrapText="1"/>
    </xf>
    <xf numFmtId="0" fontId="11" fillId="11" borderId="5" xfId="5" applyFont="1" applyFill="1" applyBorder="1" applyAlignment="1">
      <alignment horizontal="left" vertical="center" wrapText="1"/>
    </xf>
    <xf numFmtId="0" fontId="11" fillId="11" borderId="4" xfId="5" applyFont="1" applyFill="1" applyBorder="1" applyAlignment="1">
      <alignment horizontal="left" vertical="center" wrapText="1"/>
    </xf>
    <xf numFmtId="0" fontId="10" fillId="11" borderId="5" xfId="5" applyFont="1" applyFill="1" applyBorder="1" applyAlignment="1">
      <alignment horizontal="left" vertical="center" wrapText="1"/>
    </xf>
    <xf numFmtId="0" fontId="10" fillId="11" borderId="4" xfId="5" applyFont="1" applyFill="1" applyBorder="1" applyAlignment="1">
      <alignment horizontal="left" vertical="center" wrapText="1"/>
    </xf>
    <xf numFmtId="0" fontId="10" fillId="11" borderId="36" xfId="5" applyFont="1" applyFill="1" applyBorder="1" applyAlignment="1">
      <alignment horizontal="left" vertical="center" wrapText="1"/>
    </xf>
    <xf numFmtId="0" fontId="11" fillId="10" borderId="11" xfId="5" applyFont="1" applyFill="1" applyBorder="1" applyAlignment="1">
      <alignment horizontal="center" vertical="center" wrapText="1"/>
    </xf>
    <xf numFmtId="0" fontId="11" fillId="10" borderId="19" xfId="5" applyFont="1" applyFill="1" applyBorder="1" applyAlignment="1">
      <alignment horizontal="center" vertical="center" wrapText="1"/>
    </xf>
    <xf numFmtId="0" fontId="11" fillId="10" borderId="58" xfId="5" applyFont="1" applyFill="1" applyBorder="1" applyAlignment="1">
      <alignment horizontal="center" vertical="center" wrapText="1"/>
    </xf>
    <xf numFmtId="0" fontId="4" fillId="8" borderId="21" xfId="5" applyFont="1" applyFill="1" applyBorder="1" applyAlignment="1">
      <alignment horizontal="center" vertical="center"/>
    </xf>
    <xf numFmtId="0" fontId="4" fillId="8" borderId="23" xfId="5" applyFont="1" applyFill="1" applyBorder="1" applyAlignment="1">
      <alignment horizontal="center" vertical="center"/>
    </xf>
    <xf numFmtId="0" fontId="10" fillId="11" borderId="26" xfId="5" applyFont="1" applyFill="1" applyBorder="1" applyAlignment="1">
      <alignment horizontal="center" vertical="center" wrapText="1"/>
    </xf>
    <xf numFmtId="0" fontId="10" fillId="11" borderId="25" xfId="5" applyFont="1" applyFill="1" applyBorder="1" applyAlignment="1">
      <alignment horizontal="center" vertical="center" wrapText="1"/>
    </xf>
    <xf numFmtId="0" fontId="10" fillId="11" borderId="1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3" fontId="10" fillId="6" borderId="23" xfId="5" applyNumberFormat="1" applyFont="1" applyFill="1" applyBorder="1" applyAlignment="1">
      <alignment horizontal="center" vertical="center"/>
    </xf>
    <xf numFmtId="3" fontId="10" fillId="6" borderId="59" xfId="5" applyNumberFormat="1" applyFont="1" applyFill="1" applyBorder="1" applyAlignment="1">
      <alignment horizontal="center" vertical="center"/>
    </xf>
    <xf numFmtId="3" fontId="10" fillId="6" borderId="2" xfId="5" applyNumberFormat="1" applyFont="1" applyFill="1" applyBorder="1" applyAlignment="1">
      <alignment horizontal="center" vertical="center"/>
    </xf>
    <xf numFmtId="3" fontId="10" fillId="6" borderId="23" xfId="5" applyNumberFormat="1" applyFont="1" applyFill="1" applyBorder="1" applyAlignment="1">
      <alignment horizontal="center" vertical="center" wrapText="1"/>
    </xf>
    <xf numFmtId="3" fontId="10" fillId="6" borderId="59" xfId="5" applyNumberFormat="1" applyFont="1" applyFill="1" applyBorder="1" applyAlignment="1">
      <alignment horizontal="center" vertical="center" wrapText="1"/>
    </xf>
    <xf numFmtId="3" fontId="10" fillId="6" borderId="2" xfId="5" applyNumberFormat="1" applyFont="1" applyFill="1" applyBorder="1" applyAlignment="1">
      <alignment horizontal="center" vertical="center" wrapText="1"/>
    </xf>
    <xf numFmtId="0" fontId="10" fillId="11" borderId="56" xfId="5" applyFont="1" applyFill="1" applyBorder="1" applyAlignment="1">
      <alignment horizontal="center" vertical="center" wrapText="1"/>
    </xf>
    <xf numFmtId="0" fontId="10" fillId="6" borderId="8" xfId="5" applyFont="1" applyFill="1" applyBorder="1" applyAlignment="1">
      <alignment horizontal="left" vertical="center" wrapText="1"/>
    </xf>
    <xf numFmtId="0" fontId="10" fillId="6" borderId="38" xfId="5" applyFont="1" applyFill="1" applyBorder="1" applyAlignment="1">
      <alignment horizontal="center" vertical="center" wrapText="1"/>
    </xf>
    <xf numFmtId="3" fontId="10" fillId="6" borderId="39" xfId="5" applyNumberFormat="1" applyFont="1" applyFill="1" applyBorder="1" applyAlignment="1">
      <alignment horizontal="center" vertical="center" wrapText="1"/>
    </xf>
    <xf numFmtId="3" fontId="10" fillId="6" borderId="40" xfId="5" applyNumberFormat="1" applyFont="1" applyFill="1" applyBorder="1" applyAlignment="1">
      <alignment horizontal="center" vertical="center" wrapText="1"/>
    </xf>
    <xf numFmtId="0" fontId="10" fillId="6" borderId="53" xfId="5" applyFont="1" applyFill="1" applyBorder="1" applyAlignment="1">
      <alignment horizontal="center" vertical="center" wrapText="1"/>
    </xf>
    <xf numFmtId="0" fontId="10" fillId="6" borderId="39" xfId="5" applyFont="1" applyFill="1" applyBorder="1" applyAlignment="1">
      <alignment horizontal="center" vertical="center" wrapText="1"/>
    </xf>
    <xf numFmtId="0" fontId="10" fillId="6" borderId="9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3" fontId="10" fillId="5" borderId="38" xfId="5" applyNumberFormat="1" applyFont="1" applyFill="1" applyBorder="1" applyAlignment="1">
      <alignment horizontal="center" vertical="center"/>
    </xf>
    <xf numFmtId="3" fontId="10" fillId="5" borderId="39" xfId="5" applyNumberFormat="1" applyFont="1" applyFill="1" applyBorder="1" applyAlignment="1">
      <alignment horizontal="center" vertical="center"/>
    </xf>
    <xf numFmtId="3" fontId="10" fillId="5" borderId="40" xfId="5" applyNumberFormat="1" applyFont="1" applyFill="1" applyBorder="1" applyAlignment="1">
      <alignment horizontal="center" vertical="center"/>
    </xf>
    <xf numFmtId="0" fontId="13" fillId="6" borderId="46" xfId="5" applyFont="1" applyFill="1" applyBorder="1" applyAlignment="1">
      <alignment horizontal="center" vertical="center" wrapText="1"/>
    </xf>
    <xf numFmtId="0" fontId="13" fillId="6" borderId="27" xfId="5" applyFont="1" applyFill="1" applyBorder="1" applyAlignment="1">
      <alignment horizontal="center" vertical="center" wrapText="1"/>
    </xf>
    <xf numFmtId="3" fontId="13" fillId="6" borderId="27" xfId="5" applyNumberFormat="1" applyFont="1" applyFill="1" applyBorder="1" applyAlignment="1">
      <alignment horizontal="center" vertical="center" wrapText="1"/>
    </xf>
    <xf numFmtId="0" fontId="13" fillId="6" borderId="23" xfId="5" applyFont="1" applyFill="1" applyBorder="1" applyAlignment="1">
      <alignment horizontal="center" vertical="center" wrapText="1"/>
    </xf>
    <xf numFmtId="0" fontId="11" fillId="11" borderId="1" xfId="5" applyFont="1" applyFill="1" applyBorder="1" applyAlignment="1">
      <alignment horizontal="center" vertical="center" wrapText="1"/>
    </xf>
    <xf numFmtId="0" fontId="11" fillId="11" borderId="2" xfId="5" applyFont="1" applyFill="1" applyBorder="1" applyAlignment="1">
      <alignment horizontal="center" vertical="center" wrapText="1"/>
    </xf>
    <xf numFmtId="0" fontId="10" fillId="10" borderId="38" xfId="5" applyFont="1" applyFill="1" applyBorder="1" applyAlignment="1">
      <alignment horizontal="center" vertical="center" wrapText="1"/>
    </xf>
    <xf numFmtId="10" fontId="10" fillId="11" borderId="44" xfId="7" applyNumberFormat="1" applyFont="1" applyFill="1" applyBorder="1" applyAlignment="1">
      <alignment horizontal="center" vertical="center" wrapText="1"/>
    </xf>
    <xf numFmtId="10" fontId="10" fillId="11" borderId="23" xfId="7" applyNumberFormat="1" applyFont="1" applyFill="1" applyBorder="1" applyAlignment="1">
      <alignment horizontal="center" vertical="center" wrapText="1"/>
    </xf>
    <xf numFmtId="0" fontId="10" fillId="10" borderId="18" xfId="5" applyFont="1" applyFill="1" applyBorder="1" applyAlignment="1">
      <alignment horizontal="center" vertical="center" wrapText="1"/>
    </xf>
    <xf numFmtId="0" fontId="10" fillId="11" borderId="45" xfId="5" applyFont="1" applyFill="1" applyBorder="1" applyAlignment="1">
      <alignment horizontal="center" vertical="center" wrapText="1"/>
    </xf>
    <xf numFmtId="0" fontId="10" fillId="11" borderId="43" xfId="5" applyFont="1" applyFill="1" applyBorder="1" applyAlignment="1">
      <alignment horizontal="center" vertical="center" wrapText="1"/>
    </xf>
    <xf numFmtId="0" fontId="10" fillId="11" borderId="55" xfId="5" applyFont="1" applyFill="1" applyBorder="1" applyAlignment="1">
      <alignment horizontal="center" vertical="center" wrapText="1"/>
    </xf>
    <xf numFmtId="10" fontId="10" fillId="11" borderId="3" xfId="7" applyNumberFormat="1" applyFont="1" applyFill="1" applyBorder="1" applyAlignment="1">
      <alignment horizontal="center" vertical="center" wrapText="1"/>
    </xf>
    <xf numFmtId="0" fontId="11" fillId="11" borderId="28" xfId="5" applyFont="1" applyFill="1" applyBorder="1" applyAlignment="1">
      <alignment horizontal="left" vertical="center" wrapText="1"/>
    </xf>
    <xf numFmtId="3" fontId="3" fillId="0" borderId="35" xfId="5" applyNumberFormat="1" applyFont="1" applyFill="1" applyBorder="1" applyAlignment="1">
      <alignment horizontal="center" vertical="center" wrapText="1"/>
    </xf>
    <xf numFmtId="3" fontId="3" fillId="0" borderId="55" xfId="5" applyNumberFormat="1" applyFont="1" applyFill="1" applyBorder="1" applyAlignment="1">
      <alignment horizontal="center" vertical="center" wrapText="1"/>
    </xf>
    <xf numFmtId="0" fontId="11" fillId="10" borderId="29" xfId="5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3" fillId="0" borderId="62" xfId="5" applyFont="1" applyFill="1" applyBorder="1" applyAlignment="1">
      <alignment horizontal="center" vertical="center" wrapText="1"/>
    </xf>
    <xf numFmtId="0" fontId="3" fillId="0" borderId="57" xfId="5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horizontal="center" vertical="center" wrapText="1"/>
    </xf>
    <xf numFmtId="0" fontId="3" fillId="0" borderId="32" xfId="5" applyFont="1" applyFill="1" applyBorder="1" applyAlignment="1">
      <alignment horizontal="center" vertical="center" wrapText="1"/>
    </xf>
    <xf numFmtId="0" fontId="3" fillId="0" borderId="63" xfId="5" applyFont="1" applyFill="1" applyBorder="1" applyAlignment="1">
      <alignment horizontal="center" vertical="center" wrapText="1"/>
    </xf>
    <xf numFmtId="0" fontId="10" fillId="11" borderId="47" xfId="5" applyFont="1" applyFill="1" applyBorder="1" applyAlignment="1">
      <alignment horizontal="center" vertical="center" wrapText="1"/>
    </xf>
    <xf numFmtId="165" fontId="3" fillId="0" borderId="22" xfId="5" applyNumberFormat="1" applyFont="1" applyFill="1" applyBorder="1" applyAlignment="1">
      <alignment horizontal="center" vertical="center" wrapText="1"/>
    </xf>
    <xf numFmtId="165" fontId="3" fillId="0" borderId="25" xfId="5" applyNumberFormat="1" applyFont="1" applyFill="1" applyBorder="1" applyAlignment="1">
      <alignment horizontal="center" vertical="center" wrapText="1"/>
    </xf>
    <xf numFmtId="0" fontId="11" fillId="11" borderId="25" xfId="5" applyFont="1" applyFill="1" applyBorder="1" applyAlignment="1">
      <alignment horizontal="center" vertical="center" wrapText="1"/>
    </xf>
    <xf numFmtId="0" fontId="14" fillId="7" borderId="5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4" fillId="7" borderId="51" xfId="0" applyFont="1" applyFill="1" applyBorder="1" applyAlignment="1">
      <alignment horizontal="center"/>
    </xf>
    <xf numFmtId="0" fontId="10" fillId="3" borderId="4" xfId="5" applyFont="1" applyFill="1" applyBorder="1" applyAlignment="1">
      <alignment horizontal="center" vertical="center" wrapText="1"/>
    </xf>
    <xf numFmtId="0" fontId="10" fillId="11" borderId="5" xfId="5" applyFont="1" applyFill="1" applyBorder="1" applyAlignment="1">
      <alignment horizontal="center" vertical="center" wrapText="1"/>
    </xf>
    <xf numFmtId="0" fontId="10" fillId="11" borderId="4" xfId="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5" applyNumberFormat="1" applyFont="1" applyAlignment="1">
      <alignment horizontal="center" vertical="center" wrapText="1"/>
    </xf>
    <xf numFmtId="165" fontId="3" fillId="0" borderId="57" xfId="5" applyNumberFormat="1" applyFont="1" applyFill="1" applyBorder="1" applyAlignment="1">
      <alignment horizontal="center" vertical="center" wrapText="1"/>
    </xf>
    <xf numFmtId="165" fontId="3" fillId="0" borderId="56" xfId="5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7" xfId="5" applyFont="1" applyFill="1" applyBorder="1" applyAlignment="1">
      <alignment horizontal="center" vertical="center" wrapText="1"/>
    </xf>
    <xf numFmtId="3" fontId="3" fillId="6" borderId="3" xfId="5" applyNumberFormat="1" applyFont="1" applyFill="1" applyBorder="1" applyAlignment="1">
      <alignment horizontal="center" vertical="center" wrapText="1"/>
    </xf>
    <xf numFmtId="3" fontId="3" fillId="6" borderId="52" xfId="5" applyNumberFormat="1" applyFont="1" applyFill="1" applyBorder="1" applyAlignment="1">
      <alignment horizontal="center" vertical="center" wrapText="1"/>
    </xf>
    <xf numFmtId="3" fontId="3" fillId="6" borderId="55" xfId="5" applyNumberFormat="1" applyFont="1" applyFill="1" applyBorder="1" applyAlignment="1">
      <alignment horizontal="center" vertical="center" wrapText="1"/>
    </xf>
    <xf numFmtId="10" fontId="3" fillId="6" borderId="3" xfId="5" applyNumberFormat="1" applyFont="1" applyFill="1" applyBorder="1" applyAlignment="1">
      <alignment horizontal="center" vertical="center" wrapText="1"/>
    </xf>
    <xf numFmtId="10" fontId="3" fillId="6" borderId="52" xfId="5" applyNumberFormat="1" applyFont="1" applyFill="1" applyBorder="1" applyAlignment="1">
      <alignment horizontal="center" vertical="center" wrapText="1"/>
    </xf>
    <xf numFmtId="10" fontId="10" fillId="4" borderId="40" xfId="5" applyNumberFormat="1" applyFont="1" applyFill="1" applyBorder="1" applyAlignment="1">
      <alignment horizontal="center" vertical="center"/>
    </xf>
    <xf numFmtId="10" fontId="10" fillId="5" borderId="40" xfId="5" applyNumberFormat="1" applyFont="1" applyFill="1" applyBorder="1" applyAlignment="1">
      <alignment horizontal="center" vertical="center"/>
    </xf>
    <xf numFmtId="10" fontId="17" fillId="6" borderId="3" xfId="5" applyNumberFormat="1" applyFont="1" applyFill="1" applyBorder="1" applyAlignment="1">
      <alignment horizontal="center" vertical="center" wrapText="1"/>
    </xf>
    <xf numFmtId="3" fontId="17" fillId="6" borderId="3" xfId="5" applyNumberFormat="1" applyFont="1" applyFill="1" applyBorder="1" applyAlignment="1">
      <alignment horizontal="center" vertical="center" wrapText="1"/>
    </xf>
    <xf numFmtId="10" fontId="3" fillId="6" borderId="23" xfId="7" applyNumberFormat="1" applyFont="1" applyFill="1" applyBorder="1" applyAlignment="1">
      <alignment horizontal="center" vertical="center" wrapText="1"/>
    </xf>
    <xf numFmtId="10" fontId="17" fillId="6" borderId="23" xfId="7" applyNumberFormat="1" applyFont="1" applyFill="1" applyBorder="1" applyAlignment="1">
      <alignment horizontal="center" vertical="center" wrapText="1"/>
    </xf>
    <xf numFmtId="10" fontId="3" fillId="6" borderId="60" xfId="7" applyNumberFormat="1" applyFont="1" applyFill="1" applyBorder="1" applyAlignment="1">
      <alignment horizontal="center" vertical="center" wrapText="1"/>
    </xf>
    <xf numFmtId="10" fontId="10" fillId="5" borderId="40" xfId="5" applyNumberFormat="1" applyFont="1" applyFill="1" applyBorder="1" applyAlignment="1">
      <alignment horizontal="center" vertical="center" wrapText="1"/>
    </xf>
    <xf numFmtId="3" fontId="3" fillId="0" borderId="54" xfId="5" applyNumberFormat="1" applyFont="1" applyFill="1" applyBorder="1" applyAlignment="1">
      <alignment horizontal="center" vertical="center" wrapText="1"/>
    </xf>
    <xf numFmtId="3" fontId="3" fillId="0" borderId="44" xfId="5" applyNumberFormat="1" applyFont="1" applyFill="1" applyBorder="1" applyAlignment="1">
      <alignment horizontal="center" vertical="center" wrapText="1"/>
    </xf>
    <xf numFmtId="10" fontId="3" fillId="6" borderId="44" xfId="5" applyNumberFormat="1" applyFont="1" applyFill="1" applyBorder="1" applyAlignment="1">
      <alignment horizontal="center" vertical="center" wrapText="1"/>
    </xf>
    <xf numFmtId="10" fontId="3" fillId="6" borderId="23" xfId="5" applyNumberFormat="1" applyFont="1" applyFill="1" applyBorder="1" applyAlignment="1">
      <alignment horizontal="center" vertical="center" wrapText="1"/>
    </xf>
    <xf numFmtId="0" fontId="13" fillId="6" borderId="44" xfId="5" applyFont="1" applyFill="1" applyBorder="1" applyAlignment="1">
      <alignment horizontal="center" vertical="center" wrapText="1"/>
    </xf>
    <xf numFmtId="3" fontId="10" fillId="0" borderId="0" xfId="5" applyNumberFormat="1" applyFont="1" applyFill="1" applyBorder="1" applyAlignment="1">
      <alignment vertical="center"/>
    </xf>
    <xf numFmtId="10" fontId="14" fillId="6" borderId="2" xfId="5" applyNumberFormat="1" applyFont="1" applyFill="1" applyBorder="1" applyAlignment="1">
      <alignment horizontal="center" vertical="center" wrapText="1"/>
    </xf>
    <xf numFmtId="3" fontId="3" fillId="6" borderId="54" xfId="5" applyNumberFormat="1" applyFont="1" applyFill="1" applyBorder="1" applyAlignment="1">
      <alignment horizontal="center" vertical="center" wrapText="1"/>
    </xf>
    <xf numFmtId="3" fontId="3" fillId="6" borderId="21" xfId="5" applyNumberFormat="1" applyFont="1" applyFill="1" applyBorder="1" applyAlignment="1">
      <alignment horizontal="center" vertical="center" wrapText="1"/>
    </xf>
    <xf numFmtId="0" fontId="14" fillId="6" borderId="26" xfId="5" applyFont="1" applyFill="1" applyBorder="1" applyAlignment="1">
      <alignment horizontal="center" vertical="center" wrapText="1"/>
    </xf>
    <xf numFmtId="0" fontId="10" fillId="0" borderId="19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11" fillId="12" borderId="38" xfId="5" applyFont="1" applyFill="1" applyBorder="1" applyAlignment="1">
      <alignment horizontal="center" vertical="center" wrapText="1"/>
    </xf>
    <xf numFmtId="0" fontId="11" fillId="12" borderId="40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/>
    </xf>
    <xf numFmtId="0" fontId="3" fillId="0" borderId="27" xfId="5" applyFont="1" applyFill="1" applyBorder="1" applyAlignment="1">
      <alignment horizontal="center" vertical="center"/>
    </xf>
    <xf numFmtId="0" fontId="3" fillId="0" borderId="37" xfId="5" applyFont="1" applyFill="1" applyBorder="1" applyAlignment="1">
      <alignment horizontal="center" vertical="center"/>
    </xf>
    <xf numFmtId="0" fontId="3" fillId="0" borderId="25" xfId="5" applyFon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9" fillId="10" borderId="31" xfId="5" applyFont="1" applyFill="1" applyBorder="1" applyAlignment="1">
      <alignment horizontal="center" vertical="center" wrapText="1"/>
    </xf>
    <xf numFmtId="0" fontId="9" fillId="10" borderId="4" xfId="5" applyFont="1" applyFill="1" applyBorder="1" applyAlignment="1">
      <alignment horizontal="center" vertical="center" wrapText="1"/>
    </xf>
    <xf numFmtId="0" fontId="9" fillId="10" borderId="30" xfId="5" applyFont="1" applyFill="1" applyBorder="1" applyAlignment="1">
      <alignment horizontal="center" vertical="center" wrapText="1"/>
    </xf>
    <xf numFmtId="0" fontId="9" fillId="10" borderId="12" xfId="5" applyFont="1" applyFill="1" applyBorder="1" applyAlignment="1">
      <alignment horizontal="center" vertical="center"/>
    </xf>
    <xf numFmtId="0" fontId="9" fillId="10" borderId="32" xfId="5" applyFont="1" applyFill="1" applyBorder="1" applyAlignment="1">
      <alignment horizontal="center" vertical="center"/>
    </xf>
    <xf numFmtId="0" fontId="9" fillId="10" borderId="13" xfId="5" applyFont="1" applyFill="1" applyBorder="1" applyAlignment="1">
      <alignment horizontal="center" vertical="center"/>
    </xf>
    <xf numFmtId="0" fontId="9" fillId="10" borderId="34" xfId="5" applyFont="1" applyFill="1" applyBorder="1" applyAlignment="1">
      <alignment horizontal="center" vertical="center"/>
    </xf>
    <xf numFmtId="0" fontId="9" fillId="10" borderId="22" xfId="5" applyFont="1" applyFill="1" applyBorder="1" applyAlignment="1">
      <alignment horizontal="center" vertical="center"/>
    </xf>
    <xf numFmtId="0" fontId="9" fillId="10" borderId="23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9" fillId="10" borderId="14" xfId="5" applyFont="1" applyFill="1" applyBorder="1" applyAlignment="1">
      <alignment horizontal="center" vertical="center" wrapText="1"/>
    </xf>
    <xf numFmtId="0" fontId="9" fillId="10" borderId="19" xfId="5" applyFont="1" applyFill="1" applyBorder="1" applyAlignment="1">
      <alignment horizontal="center" vertical="center" wrapText="1"/>
    </xf>
    <xf numFmtId="0" fontId="9" fillId="10" borderId="24" xfId="5" applyFont="1" applyFill="1" applyBorder="1" applyAlignment="1">
      <alignment horizontal="center" vertical="center" wrapText="1"/>
    </xf>
    <xf numFmtId="0" fontId="9" fillId="10" borderId="14" xfId="5" applyFont="1" applyFill="1" applyBorder="1" applyAlignment="1">
      <alignment horizontal="center" vertical="center"/>
    </xf>
    <xf numFmtId="0" fontId="9" fillId="10" borderId="15" xfId="5" applyFont="1" applyFill="1" applyBorder="1" applyAlignment="1">
      <alignment horizontal="center" vertical="center"/>
    </xf>
    <xf numFmtId="0" fontId="9" fillId="10" borderId="16" xfId="5" applyFont="1" applyFill="1" applyBorder="1" applyAlignment="1">
      <alignment horizontal="center" vertical="center"/>
    </xf>
    <xf numFmtId="0" fontId="9" fillId="10" borderId="10" xfId="5" applyFont="1" applyFill="1" applyBorder="1" applyAlignment="1">
      <alignment horizontal="center" vertical="center"/>
    </xf>
    <xf numFmtId="0" fontId="9" fillId="10" borderId="20" xfId="5" applyFont="1" applyFill="1" applyBorder="1" applyAlignment="1">
      <alignment horizontal="center" vertical="center"/>
    </xf>
    <xf numFmtId="0" fontId="9" fillId="10" borderId="6" xfId="5" applyFont="1" applyFill="1" applyBorder="1" applyAlignment="1">
      <alignment horizontal="center" vertical="center"/>
    </xf>
    <xf numFmtId="0" fontId="9" fillId="10" borderId="17" xfId="5" applyFont="1" applyFill="1" applyBorder="1" applyAlignment="1">
      <alignment horizontal="center" vertical="center"/>
    </xf>
    <xf numFmtId="0" fontId="9" fillId="10" borderId="18" xfId="5" applyFont="1" applyFill="1" applyBorder="1" applyAlignment="1">
      <alignment horizontal="center" vertical="center"/>
    </xf>
    <xf numFmtId="0" fontId="10" fillId="8" borderId="22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 wrapText="1"/>
    </xf>
    <xf numFmtId="0" fontId="10" fillId="10" borderId="48" xfId="5" applyFont="1" applyFill="1" applyBorder="1" applyAlignment="1">
      <alignment horizontal="center" vertical="center" wrapText="1"/>
    </xf>
    <xf numFmtId="0" fontId="10" fillId="10" borderId="18" xfId="5" applyFont="1" applyFill="1" applyBorder="1" applyAlignment="1">
      <alignment horizontal="center" vertical="center" wrapText="1"/>
    </xf>
    <xf numFmtId="3" fontId="10" fillId="5" borderId="29" xfId="5" applyNumberFormat="1" applyFont="1" applyFill="1" applyBorder="1" applyAlignment="1">
      <alignment horizontal="center" vertical="center"/>
    </xf>
    <xf numFmtId="3" fontId="10" fillId="5" borderId="47" xfId="5" applyNumberFormat="1" applyFont="1" applyFill="1" applyBorder="1" applyAlignment="1">
      <alignment horizontal="center" vertical="center"/>
    </xf>
    <xf numFmtId="0" fontId="9" fillId="10" borderId="41" xfId="5" applyFont="1" applyFill="1" applyBorder="1" applyAlignment="1">
      <alignment horizontal="center" vertical="center" wrapText="1"/>
    </xf>
    <xf numFmtId="0" fontId="9" fillId="10" borderId="42" xfId="5" applyFont="1" applyFill="1" applyBorder="1" applyAlignment="1">
      <alignment horizontal="center" vertical="center" wrapText="1"/>
    </xf>
    <xf numFmtId="0" fontId="10" fillId="10" borderId="33" xfId="5" applyFont="1" applyFill="1" applyBorder="1" applyAlignment="1">
      <alignment horizontal="center" vertical="center" wrapText="1"/>
    </xf>
    <xf numFmtId="0" fontId="10" fillId="10" borderId="49" xfId="5" applyFont="1" applyFill="1" applyBorder="1" applyAlignment="1">
      <alignment horizontal="center" vertical="center" wrapText="1"/>
    </xf>
    <xf numFmtId="0" fontId="10" fillId="10" borderId="13" xfId="5" applyFont="1" applyFill="1" applyBorder="1" applyAlignment="1">
      <alignment horizontal="center" vertical="center" wrapText="1"/>
    </xf>
    <xf numFmtId="3" fontId="10" fillId="5" borderId="26" xfId="5" applyNumberFormat="1" applyFont="1" applyFill="1" applyBorder="1" applyAlignment="1">
      <alignment horizontal="center" vertical="center"/>
    </xf>
    <xf numFmtId="3" fontId="10" fillId="5" borderId="2" xfId="5" applyNumberFormat="1" applyFont="1" applyFill="1" applyBorder="1" applyAlignment="1">
      <alignment horizontal="center" vertical="center"/>
    </xf>
    <xf numFmtId="0" fontId="10" fillId="5" borderId="36" xfId="5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3" fontId="10" fillId="5" borderId="25" xfId="5" applyNumberFormat="1" applyFont="1" applyFill="1" applyBorder="1" applyAlignment="1">
      <alignment horizontal="center" vertical="center"/>
    </xf>
    <xf numFmtId="0" fontId="9" fillId="10" borderId="5" xfId="5" applyFont="1" applyFill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8" xr:uid="{00000000-0005-0000-0000-000005000000}"/>
    <cellStyle name="Normal_traffic 2003" xfId="5" xr:uid="{00000000-0005-0000-0000-000006000000}"/>
    <cellStyle name="Percent" xfId="6" builtinId="5"/>
    <cellStyle name="Percent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data!$B$58</c:f>
          <c:strCache>
            <c:ptCount val="1"/>
            <c:pt idx="0">
              <c:v>Fatals by Day of Occurance, 2015-2019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427E-17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24</c:v>
                </c:pt>
                <c:pt idx="1">
                  <c:v>22</c:v>
                </c:pt>
                <c:pt idx="2">
                  <c:v>32</c:v>
                </c:pt>
                <c:pt idx="3">
                  <c:v>36</c:v>
                </c:pt>
                <c:pt idx="4">
                  <c:v>49</c:v>
                </c:pt>
                <c:pt idx="5">
                  <c:v>43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period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2851712766673398E-2"/>
                  <c:y val="-0.34893283879421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2937102093007606E-2"/>
                  <c:y val="-0.322956226715792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118915135608054E-2"/>
                  <c:y val="-0.45982921148940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1.9750454270139311E-2"/>
                  <c:y val="-0.52289264311444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1.9527559055118212E-2"/>
                  <c:y val="-0.70481009122685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2855804562891179E-2"/>
                  <c:y val="-0.615998094134946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4199851941584326E-2"/>
                  <c:y val="-0.72370608603502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9.3385214007782102E-2</c:v>
                </c:pt>
                <c:pt idx="1">
                  <c:v>8.5603112840466927E-2</c:v>
                </c:pt>
                <c:pt idx="2">
                  <c:v>0.1245136186770428</c:v>
                </c:pt>
                <c:pt idx="3">
                  <c:v>0.14007782101167315</c:v>
                </c:pt>
                <c:pt idx="4">
                  <c:v>0.19066147859922178</c:v>
                </c:pt>
                <c:pt idx="5">
                  <c:v>0.16731517509727625</c:v>
                </c:pt>
                <c:pt idx="6">
                  <c:v>0.19844357976653695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00576"/>
        <c:axId val="94626944"/>
        <c:axId val="0"/>
      </c:bar3DChart>
      <c:catAx>
        <c:axId val="9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005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data!$B$59</c:f>
          <c:strCache>
            <c:ptCount val="1"/>
            <c:pt idx="0">
              <c:v>Fatals by Τime of Οccurance, 2015-2019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(4)'!$F$4:$F$9</c:f>
              <c:numCache>
                <c:formatCode>General</c:formatCode>
                <c:ptCount val="6"/>
                <c:pt idx="0">
                  <c:v>30</c:v>
                </c:pt>
                <c:pt idx="1">
                  <c:v>37</c:v>
                </c:pt>
                <c:pt idx="2">
                  <c:v>31</c:v>
                </c:pt>
                <c:pt idx="3">
                  <c:v>46</c:v>
                </c:pt>
                <c:pt idx="4">
                  <c:v>58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4239499627429199E-2"/>
                  <c:y val="-0.328493456697397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2.9445250972593352E-2"/>
                  <c:y val="-0.401571657798477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3.1084406756847753E-2"/>
                  <c:y val="-0.34795904033122621"/>
                </c:manualLayout>
              </c:layout>
              <c:numFmt formatCode="0.00%" sourceLinked="0"/>
              <c:spPr/>
              <c:txPr>
                <a:bodyPr rot="0"/>
                <a:lstStyle/>
                <a:p>
                  <a:pPr>
                    <a:defRPr lang="en-US" sz="11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0500033649639949E-2"/>
                  <c:y val="-0.496955298428072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1064055454606637E-2"/>
                  <c:y val="-0.6044825617455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1398182919442665E-2"/>
                  <c:y val="-0.47205073544210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(4)'!$H$4:$H$9</c:f>
              <c:numCache>
                <c:formatCode>0.00%</c:formatCode>
                <c:ptCount val="6"/>
                <c:pt idx="0">
                  <c:v>0.12195121951219512</c:v>
                </c:pt>
                <c:pt idx="1">
                  <c:v>0.15040650406504066</c:v>
                </c:pt>
                <c:pt idx="2">
                  <c:v>0.12601626016260162</c:v>
                </c:pt>
                <c:pt idx="3">
                  <c:v>0.18699186991869918</c:v>
                </c:pt>
                <c:pt idx="4">
                  <c:v>0.23577235772357724</c:v>
                </c:pt>
                <c:pt idx="5">
                  <c:v>0.17886178861788618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95300608"/>
        <c:axId val="95318784"/>
        <c:axId val="0"/>
      </c:bar3DChart>
      <c:catAx>
        <c:axId val="95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18784"/>
        <c:crosses val="autoZero"/>
        <c:auto val="1"/>
        <c:lblAlgn val="ctr"/>
        <c:lblOffset val="100"/>
        <c:noMultiLvlLbl val="0"/>
      </c:catAx>
      <c:valAx>
        <c:axId val="95318784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0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data!$B$60</c:f>
          <c:strCache>
            <c:ptCount val="1"/>
            <c:pt idx="0">
              <c:v>Fatals by Cause of the collision, 2015-2019</c:v>
            </c:pt>
          </c:strCache>
        </c:strRef>
      </c:tx>
      <c:overlay val="0"/>
      <c:txPr>
        <a:bodyPr/>
        <a:lstStyle/>
        <a:p>
          <a:pPr>
            <a:defRPr lang="en-US"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chart3'!$C$22</c:f>
              <c:strCache>
                <c:ptCount val="1"/>
                <c:pt idx="0">
                  <c:v>% period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chart3'!$A$23:$A$33</c:f>
              <c:strCache>
                <c:ptCount val="11"/>
                <c:pt idx="0">
                  <c:v>Careless driving</c:v>
                </c:pt>
                <c:pt idx="1">
                  <c:v>Alcohol</c:v>
                </c:pt>
                <c:pt idx="2">
                  <c:v>Not driving to the left lane</c:v>
                </c:pt>
                <c:pt idx="3">
                  <c:v>Other</c:v>
                </c:pt>
                <c:pt idx="4">
                  <c:v>Speed</c:v>
                </c:pt>
                <c:pt idx="5">
                  <c:v>Pedestrian fault</c:v>
                </c:pt>
                <c:pt idx="6">
                  <c:v>Right turn</c:v>
                </c:pt>
                <c:pt idx="7">
                  <c:v>Drugs</c:v>
                </c:pt>
                <c:pt idx="8">
                  <c:v>Not giving priority to vehicles</c:v>
                </c:pt>
                <c:pt idx="9">
                  <c:v>Not giving priority to pedestrians on petestrian crossing</c:v>
                </c:pt>
                <c:pt idx="10">
                  <c:v>Non-compliance to traffic police signals</c:v>
                </c:pt>
              </c:strCache>
            </c:strRef>
          </c:cat>
          <c:val>
            <c:numRef>
              <c:f>'data for chart3'!$C$23:$C$33</c:f>
              <c:numCache>
                <c:formatCode>0.00%</c:formatCode>
                <c:ptCount val="11"/>
                <c:pt idx="0">
                  <c:v>0.25609756097560976</c:v>
                </c:pt>
                <c:pt idx="1">
                  <c:v>0.1910569105691057</c:v>
                </c:pt>
                <c:pt idx="2">
                  <c:v>0.11382113821138211</c:v>
                </c:pt>
                <c:pt idx="3">
                  <c:v>8.943089430894309E-2</c:v>
                </c:pt>
                <c:pt idx="4">
                  <c:v>8.5365853658536592E-2</c:v>
                </c:pt>
                <c:pt idx="5">
                  <c:v>7.3170731707317069E-2</c:v>
                </c:pt>
                <c:pt idx="6">
                  <c:v>6.910569105691057E-2</c:v>
                </c:pt>
                <c:pt idx="7">
                  <c:v>6.5040650406504072E-2</c:v>
                </c:pt>
                <c:pt idx="8">
                  <c:v>3.2520325203252036E-2</c:v>
                </c:pt>
                <c:pt idx="9">
                  <c:v>1.6260162601626018E-2</c:v>
                </c:pt>
                <c:pt idx="10">
                  <c:v>8.130081300813009E-3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072"/>
        <c:axId val="103012608"/>
      </c:barChart>
      <c:catAx>
        <c:axId val="10301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000"/>
            </a:pPr>
            <a:endParaRPr lang="en-US"/>
          </a:p>
        </c:txPr>
        <c:crossAx val="103012608"/>
        <c:crosses val="autoZero"/>
        <c:auto val="1"/>
        <c:lblAlgn val="ctr"/>
        <c:lblOffset val="100"/>
        <c:noMultiLvlLbl val="0"/>
      </c:catAx>
      <c:valAx>
        <c:axId val="103012608"/>
        <c:scaling>
          <c:orientation val="minMax"/>
        </c:scaling>
        <c:delete val="1"/>
        <c:axPos val="t"/>
        <c:majorGridlines/>
        <c:numFmt formatCode="0.00%" sourceLinked="1"/>
        <c:majorTickMark val="out"/>
        <c:minorTickMark val="none"/>
        <c:tickLblPos val="nextTo"/>
        <c:crossAx val="10301107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&amp;L&amp;8Γραφείο Στατιστικής και Χαρτογράφησης&amp;R&amp;8&amp;D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8"/>
  <sheetViews>
    <sheetView workbookViewId="0">
      <selection activeCell="F6" sqref="F6"/>
    </sheetView>
  </sheetViews>
  <sheetFormatPr defaultRowHeight="12.75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>
      <c r="A1" s="7" t="s">
        <v>1</v>
      </c>
      <c r="B1" s="7" t="s">
        <v>7</v>
      </c>
      <c r="C1" s="8" t="s">
        <v>2</v>
      </c>
      <c r="D1" s="9" t="s">
        <v>3</v>
      </c>
    </row>
    <row r="2" spans="1:7">
      <c r="A2" s="10"/>
      <c r="B2" s="44" t="str">
        <f>IF($G$2=1,C2,D2)</f>
        <v>Fatal</v>
      </c>
      <c r="C2" s="5" t="s">
        <v>11</v>
      </c>
      <c r="D2" s="6" t="s">
        <v>69</v>
      </c>
      <c r="F2" s="12" t="s">
        <v>5</v>
      </c>
      <c r="G2" s="13">
        <v>2</v>
      </c>
    </row>
    <row r="3" spans="1:7" ht="13.5" thickBot="1">
      <c r="A3" s="11"/>
      <c r="B3" s="45" t="str">
        <f t="shared" ref="B3:B69" si="0">IF($G$2=1,C3,D3)</f>
        <v>Serious</v>
      </c>
      <c r="C3" s="4" t="s">
        <v>12</v>
      </c>
      <c r="D3" s="3" t="s">
        <v>70</v>
      </c>
      <c r="F3" s="1" t="s">
        <v>6</v>
      </c>
      <c r="G3" s="2"/>
    </row>
    <row r="4" spans="1:7">
      <c r="A4" s="11"/>
      <c r="B4" s="45" t="str">
        <f t="shared" si="0"/>
        <v>Slight</v>
      </c>
      <c r="C4" s="4" t="s">
        <v>13</v>
      </c>
      <c r="D4" s="3" t="s">
        <v>71</v>
      </c>
    </row>
    <row r="5" spans="1:7">
      <c r="A5" s="11"/>
      <c r="B5" s="45" t="str">
        <f t="shared" si="0"/>
        <v>Damages</v>
      </c>
      <c r="C5" s="4" t="s">
        <v>14</v>
      </c>
      <c r="D5" s="3" t="s">
        <v>72</v>
      </c>
    </row>
    <row r="6" spans="1:7">
      <c r="A6" s="11"/>
      <c r="B6" s="45" t="str">
        <f t="shared" si="0"/>
        <v>TOTAL</v>
      </c>
      <c r="C6" s="4" t="s">
        <v>0</v>
      </c>
      <c r="D6" s="3" t="s">
        <v>4</v>
      </c>
    </row>
    <row r="7" spans="1:7">
      <c r="A7" s="11"/>
      <c r="B7" s="45" t="str">
        <f t="shared" si="0"/>
        <v>PERCENTAGE %</v>
      </c>
      <c r="C7" s="4" t="s">
        <v>157</v>
      </c>
      <c r="D7" s="3" t="s">
        <v>158</v>
      </c>
    </row>
    <row r="8" spans="1:7">
      <c r="A8" s="11"/>
      <c r="B8" s="45" t="str">
        <f t="shared" si="0"/>
        <v>TRAFFIC COLLISIONS</v>
      </c>
      <c r="C8" s="4" t="s">
        <v>154</v>
      </c>
      <c r="D8" s="3" t="s">
        <v>178</v>
      </c>
    </row>
    <row r="9" spans="1:7">
      <c r="A9" s="11"/>
      <c r="B9" s="45" t="str">
        <f t="shared" si="0"/>
        <v>VICTIMS</v>
      </c>
      <c r="C9" s="4" t="s">
        <v>9</v>
      </c>
      <c r="D9" s="3" t="s">
        <v>73</v>
      </c>
    </row>
    <row r="10" spans="1:7">
      <c r="A10" s="11"/>
      <c r="B10" s="45" t="str">
        <f t="shared" si="0"/>
        <v>Injuries</v>
      </c>
      <c r="C10" s="4" t="s">
        <v>10</v>
      </c>
      <c r="D10" s="3" t="s">
        <v>74</v>
      </c>
    </row>
    <row r="11" spans="1:7">
      <c r="A11" s="11"/>
      <c r="B11" s="45" t="str">
        <f t="shared" si="0"/>
        <v>Dead</v>
      </c>
      <c r="C11" s="4" t="s">
        <v>15</v>
      </c>
      <c r="D11" s="3" t="s">
        <v>75</v>
      </c>
    </row>
    <row r="12" spans="1:7">
      <c r="A12" s="11"/>
      <c r="B12" s="45" t="str">
        <f t="shared" si="0"/>
        <v>Serious</v>
      </c>
      <c r="C12" s="4" t="s">
        <v>12</v>
      </c>
      <c r="D12" s="3" t="s">
        <v>70</v>
      </c>
    </row>
    <row r="13" spans="1:7">
      <c r="A13" s="11"/>
      <c r="B13" s="45" t="str">
        <f t="shared" si="0"/>
        <v>Slight</v>
      </c>
      <c r="C13" s="4" t="s">
        <v>13</v>
      </c>
      <c r="D13" s="3" t="s">
        <v>71</v>
      </c>
    </row>
    <row r="14" spans="1:7">
      <c r="A14" s="11"/>
      <c r="B14" s="45" t="str">
        <f t="shared" si="0"/>
        <v>Nicosia</v>
      </c>
      <c r="C14" s="14" t="s">
        <v>16</v>
      </c>
      <c r="D14" s="15" t="s">
        <v>65</v>
      </c>
    </row>
    <row r="15" spans="1:7">
      <c r="A15" s="11"/>
      <c r="B15" s="45" t="str">
        <f t="shared" si="0"/>
        <v>Limasol</v>
      </c>
      <c r="C15" s="14" t="s">
        <v>18</v>
      </c>
      <c r="D15" s="15" t="s">
        <v>67</v>
      </c>
    </row>
    <row r="16" spans="1:7">
      <c r="A16" s="11"/>
      <c r="B16" s="45" t="str">
        <f t="shared" si="0"/>
        <v>Larnaka</v>
      </c>
      <c r="C16" s="4" t="s">
        <v>19</v>
      </c>
      <c r="D16" s="3" t="s">
        <v>76</v>
      </c>
    </row>
    <row r="17" spans="1:4">
      <c r="A17" s="11"/>
      <c r="B17" s="45" t="str">
        <f t="shared" si="0"/>
        <v>Pafos</v>
      </c>
      <c r="C17" s="17" t="s">
        <v>20</v>
      </c>
      <c r="D17" s="16" t="s">
        <v>68</v>
      </c>
    </row>
    <row r="18" spans="1:4">
      <c r="A18" s="11"/>
      <c r="B18" s="45" t="str">
        <f t="shared" si="0"/>
        <v>Famagusta</v>
      </c>
      <c r="C18" s="17" t="s">
        <v>17</v>
      </c>
      <c r="D18" s="16" t="s">
        <v>66</v>
      </c>
    </row>
    <row r="19" spans="1:4">
      <c r="A19" s="11"/>
      <c r="B19" s="45" t="str">
        <f t="shared" si="0"/>
        <v>Morfou</v>
      </c>
      <c r="C19" s="4" t="s">
        <v>21</v>
      </c>
      <c r="D19" s="3" t="s">
        <v>77</v>
      </c>
    </row>
    <row r="20" spans="1:4">
      <c r="A20" s="11"/>
      <c r="B20" s="45" t="str">
        <f t="shared" si="0"/>
        <v>Districts</v>
      </c>
      <c r="C20" s="4" t="s">
        <v>63</v>
      </c>
      <c r="D20" s="3" t="s">
        <v>64</v>
      </c>
    </row>
    <row r="21" spans="1:4">
      <c r="A21" s="11"/>
      <c r="B21" s="45" t="str">
        <f t="shared" si="0"/>
        <v>Year</v>
      </c>
      <c r="C21" s="4" t="s">
        <v>8</v>
      </c>
      <c r="D21" s="3" t="s">
        <v>78</v>
      </c>
    </row>
    <row r="22" spans="1:4">
      <c r="A22" s="11"/>
      <c r="B22" s="45" t="str">
        <f t="shared" si="0"/>
        <v>Position</v>
      </c>
      <c r="C22" s="4" t="s">
        <v>22</v>
      </c>
      <c r="D22" s="16" t="s">
        <v>79</v>
      </c>
    </row>
    <row r="23" spans="1:4">
      <c r="A23" s="11"/>
      <c r="B23" s="45" t="str">
        <f t="shared" si="0"/>
        <v>Pedestrians</v>
      </c>
      <c r="C23" s="17" t="s">
        <v>23</v>
      </c>
      <c r="D23" s="3" t="s">
        <v>80</v>
      </c>
    </row>
    <row r="24" spans="1:4">
      <c r="A24" s="11"/>
      <c r="B24" s="45" t="str">
        <f t="shared" si="0"/>
        <v>Drivers</v>
      </c>
      <c r="C24" s="4" t="s">
        <v>24</v>
      </c>
      <c r="D24" s="3" t="s">
        <v>81</v>
      </c>
    </row>
    <row r="25" spans="1:4">
      <c r="A25" s="11"/>
      <c r="B25" s="45" t="str">
        <f t="shared" si="0"/>
        <v>Car passangers</v>
      </c>
      <c r="C25" s="4" t="s">
        <v>25</v>
      </c>
      <c r="D25" s="3" t="s">
        <v>82</v>
      </c>
    </row>
    <row r="26" spans="1:4">
      <c r="A26" s="11"/>
      <c r="B26" s="45" t="str">
        <f t="shared" si="0"/>
        <v>Autocyclists</v>
      </c>
      <c r="C26" s="4" t="s">
        <v>26</v>
      </c>
      <c r="D26" s="3" t="s">
        <v>83</v>
      </c>
    </row>
    <row r="27" spans="1:4">
      <c r="A27" s="11"/>
      <c r="B27" s="45" t="str">
        <f t="shared" si="0"/>
        <v>Autocycle passangers</v>
      </c>
      <c r="C27" s="4" t="s">
        <v>27</v>
      </c>
      <c r="D27" s="3" t="s">
        <v>84</v>
      </c>
    </row>
    <row r="28" spans="1:4">
      <c r="A28" s="11"/>
      <c r="B28" s="45" t="str">
        <f t="shared" si="0"/>
        <v>Motorcyclists</v>
      </c>
      <c r="C28" s="4" t="s">
        <v>28</v>
      </c>
      <c r="D28" s="3" t="s">
        <v>85</v>
      </c>
    </row>
    <row r="29" spans="1:4">
      <c r="A29" s="11"/>
      <c r="B29" s="45" t="str">
        <f t="shared" si="0"/>
        <v>Motorcycle passangers</v>
      </c>
      <c r="C29" s="4" t="s">
        <v>29</v>
      </c>
      <c r="D29" s="3" t="s">
        <v>86</v>
      </c>
    </row>
    <row r="30" spans="1:4">
      <c r="A30" s="11"/>
      <c r="B30" s="45" t="str">
        <f t="shared" si="0"/>
        <v>E-Scooter</v>
      </c>
      <c r="C30" s="4" t="s">
        <v>159</v>
      </c>
      <c r="D30" s="3" t="s">
        <v>161</v>
      </c>
    </row>
    <row r="31" spans="1:4">
      <c r="A31" s="11"/>
      <c r="B31" s="45" t="str">
        <f t="shared" si="0"/>
        <v>Electric wheelchair</v>
      </c>
      <c r="C31" s="4" t="s">
        <v>160</v>
      </c>
      <c r="D31" s="3" t="s">
        <v>162</v>
      </c>
    </row>
    <row r="32" spans="1:4">
      <c r="A32" s="11"/>
      <c r="B32" s="45" t="str">
        <f t="shared" si="0"/>
        <v>Bicyclists</v>
      </c>
      <c r="C32" s="4" t="s">
        <v>30</v>
      </c>
      <c r="D32" s="3" t="s">
        <v>87</v>
      </c>
    </row>
    <row r="33" spans="1:4">
      <c r="A33" s="11"/>
      <c r="B33" s="45" t="str">
        <f t="shared" si="0"/>
        <v>Description</v>
      </c>
      <c r="C33" s="4" t="s">
        <v>32</v>
      </c>
      <c r="D33" s="3" t="s">
        <v>88</v>
      </c>
    </row>
    <row r="34" spans="1:4">
      <c r="A34" s="11"/>
      <c r="B34" s="45" t="str">
        <f t="shared" si="0"/>
        <v>Use of seat belt</v>
      </c>
      <c r="C34" s="4" t="s">
        <v>33</v>
      </c>
      <c r="D34" s="3" t="s">
        <v>89</v>
      </c>
    </row>
    <row r="35" spans="1:4">
      <c r="A35" s="11"/>
      <c r="B35" s="45" t="str">
        <f t="shared" si="0"/>
        <v>Not use of seat belt</v>
      </c>
      <c r="C35" s="4" t="s">
        <v>34</v>
      </c>
      <c r="D35" s="3" t="s">
        <v>90</v>
      </c>
    </row>
    <row r="36" spans="1:4">
      <c r="A36" s="11"/>
      <c r="B36" s="45" t="str">
        <f t="shared" si="0"/>
        <v>Not obliged to use seat belt</v>
      </c>
      <c r="C36" s="4" t="s">
        <v>35</v>
      </c>
      <c r="D36" s="3" t="s">
        <v>91</v>
      </c>
    </row>
    <row r="37" spans="1:4">
      <c r="A37" s="11"/>
      <c r="B37" s="45" t="str">
        <f t="shared" si="0"/>
        <v>Unknown</v>
      </c>
      <c r="C37" s="4" t="s">
        <v>36</v>
      </c>
      <c r="D37" s="3" t="s">
        <v>92</v>
      </c>
    </row>
    <row r="38" spans="1:4">
      <c r="A38" s="11"/>
      <c r="B38" s="45" t="str">
        <f t="shared" si="0"/>
        <v>Use of crash helmet</v>
      </c>
      <c r="C38" s="4" t="s">
        <v>38</v>
      </c>
      <c r="D38" s="3" t="s">
        <v>93</v>
      </c>
    </row>
    <row r="39" spans="1:4">
      <c r="A39" s="11"/>
      <c r="B39" s="45" t="str">
        <f t="shared" si="0"/>
        <v>Not use of crash helmet</v>
      </c>
      <c r="C39" s="4" t="s">
        <v>39</v>
      </c>
      <c r="D39" s="3" t="s">
        <v>94</v>
      </c>
    </row>
    <row r="40" spans="1:4">
      <c r="A40" s="11"/>
      <c r="B40" s="45" t="str">
        <f t="shared" si="0"/>
        <v>Age Group</v>
      </c>
      <c r="C40" s="4" t="s">
        <v>40</v>
      </c>
      <c r="D40" s="3" t="s">
        <v>95</v>
      </c>
    </row>
    <row r="41" spans="1:4">
      <c r="A41" s="11"/>
      <c r="B41" s="45" t="str">
        <f t="shared" si="0"/>
        <v>Male</v>
      </c>
      <c r="C41" s="4" t="s">
        <v>41</v>
      </c>
      <c r="D41" s="3" t="s">
        <v>96</v>
      </c>
    </row>
    <row r="42" spans="1:4">
      <c r="A42" s="11"/>
      <c r="B42" s="45" t="str">
        <f t="shared" si="0"/>
        <v>Female</v>
      </c>
      <c r="C42" s="4" t="s">
        <v>42</v>
      </c>
      <c r="D42" s="3" t="s">
        <v>97</v>
      </c>
    </row>
    <row r="43" spans="1:4">
      <c r="A43" s="11"/>
      <c r="B43" s="45" t="str">
        <f t="shared" si="0"/>
        <v>Day</v>
      </c>
      <c r="C43" s="4" t="s">
        <v>48</v>
      </c>
      <c r="D43" s="3" t="s">
        <v>98</v>
      </c>
    </row>
    <row r="44" spans="1:4">
      <c r="A44" s="11"/>
      <c r="B44" s="45" t="str">
        <f t="shared" si="0"/>
        <v>Monday</v>
      </c>
      <c r="C44" s="4" t="s">
        <v>50</v>
      </c>
      <c r="D44" s="3" t="s">
        <v>99</v>
      </c>
    </row>
    <row r="45" spans="1:4">
      <c r="A45" s="11"/>
      <c r="B45" s="45" t="str">
        <f t="shared" si="0"/>
        <v>Tuesday</v>
      </c>
      <c r="C45" s="4" t="s">
        <v>51</v>
      </c>
      <c r="D45" s="3" t="s">
        <v>100</v>
      </c>
    </row>
    <row r="46" spans="1:4">
      <c r="A46" s="11"/>
      <c r="B46" s="45" t="str">
        <f t="shared" si="0"/>
        <v>Wednesday</v>
      </c>
      <c r="C46" s="4" t="s">
        <v>53</v>
      </c>
      <c r="D46" s="3" t="s">
        <v>101</v>
      </c>
    </row>
    <row r="47" spans="1:4">
      <c r="A47" s="11"/>
      <c r="B47" s="45" t="str">
        <f t="shared" si="0"/>
        <v>Thursday</v>
      </c>
      <c r="C47" s="4" t="s">
        <v>55</v>
      </c>
      <c r="D47" s="3" t="s">
        <v>102</v>
      </c>
    </row>
    <row r="48" spans="1:4">
      <c r="A48" s="11"/>
      <c r="B48" s="45" t="str">
        <f t="shared" si="0"/>
        <v>Friday</v>
      </c>
      <c r="C48" s="4" t="s">
        <v>57</v>
      </c>
      <c r="D48" s="3" t="s">
        <v>103</v>
      </c>
    </row>
    <row r="49" spans="1:4">
      <c r="A49" s="11"/>
      <c r="B49" s="45" t="str">
        <f t="shared" si="0"/>
        <v>Saturday</v>
      </c>
      <c r="C49" s="4" t="s">
        <v>59</v>
      </c>
      <c r="D49" s="3" t="s">
        <v>105</v>
      </c>
    </row>
    <row r="50" spans="1:4">
      <c r="A50" s="11"/>
      <c r="B50" s="45" t="str">
        <f t="shared" si="0"/>
        <v>Sunday</v>
      </c>
      <c r="C50" s="4" t="s">
        <v>61</v>
      </c>
      <c r="D50" s="3" t="s">
        <v>104</v>
      </c>
    </row>
    <row r="51" spans="1:4">
      <c r="A51" s="11"/>
      <c r="B51" s="45" t="str">
        <f t="shared" si="0"/>
        <v>Time</v>
      </c>
      <c r="C51" s="4" t="s">
        <v>49</v>
      </c>
      <c r="D51" s="3" t="s">
        <v>106</v>
      </c>
    </row>
    <row r="52" spans="1:4">
      <c r="A52" s="11"/>
      <c r="B52" s="45" t="str">
        <f t="shared" si="0"/>
        <v>TABLE OF TRAFFIC COLLISIONS AND VICTIMS BY YEAR</v>
      </c>
      <c r="C52" s="4" t="s">
        <v>168</v>
      </c>
      <c r="D52" s="3" t="s">
        <v>171</v>
      </c>
    </row>
    <row r="53" spans="1:4">
      <c r="A53" s="11"/>
      <c r="B53" s="45" t="str">
        <f t="shared" si="0"/>
        <v>TABLE OF TRAFFIC COLLISIONS AND VICTIMS BY DISTRICT</v>
      </c>
      <c r="C53" s="4" t="s">
        <v>169</v>
      </c>
      <c r="D53" s="3" t="s">
        <v>177</v>
      </c>
    </row>
    <row r="54" spans="1:4">
      <c r="A54" s="11"/>
      <c r="B54" s="45" t="str">
        <f t="shared" si="0"/>
        <v>FATALITIES BY ROAD USER</v>
      </c>
      <c r="C54" s="4" t="s">
        <v>170</v>
      </c>
      <c r="D54" s="3" t="s">
        <v>107</v>
      </c>
    </row>
    <row r="55" spans="1:4" ht="25.5">
      <c r="A55" s="11"/>
      <c r="B55" s="45" t="str">
        <f t="shared" si="0"/>
        <v>FATALITIES IN RELATION TO THE USE OF SEAT BELT</v>
      </c>
      <c r="C55" s="43" t="s">
        <v>31</v>
      </c>
      <c r="D55" s="3" t="s">
        <v>108</v>
      </c>
    </row>
    <row r="56" spans="1:4">
      <c r="A56" s="11"/>
      <c r="B56" s="45" t="str">
        <f t="shared" si="0"/>
        <v>FATALITIES IN RELATION TO THE USE OF CRASH HELMET</v>
      </c>
      <c r="C56" s="4" t="s">
        <v>37</v>
      </c>
      <c r="D56" s="3" t="s">
        <v>109</v>
      </c>
    </row>
    <row r="57" spans="1:4" ht="25.5">
      <c r="A57" s="11"/>
      <c r="B57" s="45" t="str">
        <f t="shared" si="0"/>
        <v>FATALITIES BY AGE GROUP AND GENDER</v>
      </c>
      <c r="C57" s="43" t="s">
        <v>172</v>
      </c>
      <c r="D57" s="3" t="s">
        <v>110</v>
      </c>
    </row>
    <row r="58" spans="1:4">
      <c r="A58" s="11"/>
      <c r="B58" s="45" t="str">
        <f t="shared" si="0"/>
        <v>Fatals by Day of Occurance, 2015-2019</v>
      </c>
      <c r="C58" s="14" t="s">
        <v>173</v>
      </c>
      <c r="D58" s="15" t="s">
        <v>165</v>
      </c>
    </row>
    <row r="59" spans="1:4">
      <c r="A59" s="11"/>
      <c r="B59" s="45" t="str">
        <f t="shared" si="0"/>
        <v>Fatals by Τime of Οccurance, 2015-2019</v>
      </c>
      <c r="C59" s="17" t="s">
        <v>174</v>
      </c>
      <c r="D59" s="15" t="s">
        <v>164</v>
      </c>
    </row>
    <row r="60" spans="1:4">
      <c r="A60" s="11"/>
      <c r="B60" s="45" t="str">
        <f t="shared" si="0"/>
        <v>Fatals by Cause of the collision, 2015-2019</v>
      </c>
      <c r="C60" s="14" t="s">
        <v>175</v>
      </c>
      <c r="D60" s="15" t="s">
        <v>179</v>
      </c>
    </row>
    <row r="61" spans="1:4" ht="25.5">
      <c r="A61" s="11"/>
      <c r="B61" s="45" t="str">
        <f t="shared" si="0"/>
        <v>Fatals by Cause of the collision for the period of years, 2015-2019</v>
      </c>
      <c r="C61" s="14" t="s">
        <v>176</v>
      </c>
      <c r="D61" s="17" t="s">
        <v>180</v>
      </c>
    </row>
    <row r="62" spans="1:4">
      <c r="A62" s="11"/>
      <c r="B62" s="45" t="str">
        <f t="shared" si="0"/>
        <v>Main reasons</v>
      </c>
      <c r="C62" s="4" t="s">
        <v>125</v>
      </c>
      <c r="D62" s="15" t="s">
        <v>147</v>
      </c>
    </row>
    <row r="63" spans="1:4">
      <c r="A63" s="11"/>
      <c r="B63" s="45" t="str">
        <f t="shared" si="0"/>
        <v>Alcohol</v>
      </c>
      <c r="C63" s="4" t="s">
        <v>127</v>
      </c>
      <c r="D63" s="3" t="s">
        <v>146</v>
      </c>
    </row>
    <row r="64" spans="1:4">
      <c r="A64" s="11"/>
      <c r="B64" s="45" t="str">
        <f t="shared" si="0"/>
        <v>Careless driving</v>
      </c>
      <c r="C64" s="4" t="s">
        <v>128</v>
      </c>
      <c r="D64" s="3" t="s">
        <v>145</v>
      </c>
    </row>
    <row r="65" spans="1:4">
      <c r="A65" s="11"/>
      <c r="B65" s="45" t="str">
        <f t="shared" si="0"/>
        <v>Speed</v>
      </c>
      <c r="C65" s="4" t="s">
        <v>129</v>
      </c>
      <c r="D65" s="3" t="s">
        <v>144</v>
      </c>
    </row>
    <row r="66" spans="1:4">
      <c r="A66" s="11"/>
      <c r="B66" s="45" t="str">
        <f t="shared" si="0"/>
        <v>Not driving to the left lane</v>
      </c>
      <c r="C66" s="4" t="s">
        <v>130</v>
      </c>
      <c r="D66" s="3" t="s">
        <v>142</v>
      </c>
    </row>
    <row r="67" spans="1:4">
      <c r="A67" s="11"/>
      <c r="B67" s="45" t="str">
        <f t="shared" si="0"/>
        <v>Right turn</v>
      </c>
      <c r="C67" s="4" t="s">
        <v>131</v>
      </c>
      <c r="D67" s="3" t="s">
        <v>141</v>
      </c>
    </row>
    <row r="68" spans="1:4">
      <c r="A68" s="11"/>
      <c r="B68" s="45" t="str">
        <f t="shared" si="0"/>
        <v>Pedestrian fault</v>
      </c>
      <c r="C68" s="4" t="s">
        <v>132</v>
      </c>
      <c r="D68" s="3" t="s">
        <v>139</v>
      </c>
    </row>
    <row r="69" spans="1:4">
      <c r="A69" s="11"/>
      <c r="B69" s="45" t="str">
        <f t="shared" si="0"/>
        <v>Not giving priority to vehicles</v>
      </c>
      <c r="C69" s="4" t="s">
        <v>133</v>
      </c>
      <c r="D69" s="3" t="s">
        <v>140</v>
      </c>
    </row>
    <row r="70" spans="1:4">
      <c r="A70" s="11"/>
      <c r="B70" s="45" t="str">
        <f t="shared" ref="B70:B75" si="1">IF($G$2=1,C70,D70)</f>
        <v>Drugs</v>
      </c>
      <c r="C70" s="4" t="s">
        <v>134</v>
      </c>
      <c r="D70" s="3" t="s">
        <v>138</v>
      </c>
    </row>
    <row r="71" spans="1:4">
      <c r="A71" s="11"/>
      <c r="B71" s="45" t="str">
        <f t="shared" si="1"/>
        <v>Other</v>
      </c>
      <c r="C71" s="4" t="s">
        <v>135</v>
      </c>
      <c r="D71" s="15" t="s">
        <v>143</v>
      </c>
    </row>
    <row r="72" spans="1:4">
      <c r="A72" s="11"/>
      <c r="B72" s="45" t="str">
        <f t="shared" si="1"/>
        <v>Non-compliance to traffic police signals</v>
      </c>
      <c r="C72" s="4" t="s">
        <v>136</v>
      </c>
      <c r="D72" s="3" t="s">
        <v>137</v>
      </c>
    </row>
    <row r="73" spans="1:4" ht="25.5">
      <c r="A73" s="11"/>
      <c r="B73" s="45" t="str">
        <f t="shared" si="1"/>
        <v>Last five years 
(2015-2019)</v>
      </c>
      <c r="C73" s="17" t="s">
        <v>166</v>
      </c>
      <c r="D73" s="16" t="s">
        <v>167</v>
      </c>
    </row>
    <row r="74" spans="1:4">
      <c r="A74" s="11"/>
      <c r="B74" s="45" t="str">
        <f t="shared" si="1"/>
        <v>% period</v>
      </c>
      <c r="C74" s="4" t="s">
        <v>126</v>
      </c>
      <c r="D74" s="15" t="s">
        <v>148</v>
      </c>
    </row>
    <row r="75" spans="1:4">
      <c r="A75" s="11"/>
      <c r="B75" s="45" t="str">
        <f t="shared" si="1"/>
        <v>Unknown</v>
      </c>
      <c r="C75" s="14" t="s">
        <v>149</v>
      </c>
      <c r="D75" s="15" t="s">
        <v>92</v>
      </c>
    </row>
    <row r="76" spans="1:4">
      <c r="A76" s="11"/>
      <c r="B76" s="45" t="str">
        <f>IF($G$2=1,C76,D76)</f>
        <v>Source: Statistics and Cartography Office</v>
      </c>
      <c r="C76" s="14" t="s">
        <v>155</v>
      </c>
      <c r="D76" s="15" t="s">
        <v>156</v>
      </c>
    </row>
    <row r="77" spans="1:4">
      <c r="A77" s="11"/>
      <c r="B77" s="45" t="str">
        <f t="shared" ref="B77:B78" si="2">IF($G$2=1,C77,D77)</f>
        <v>Not giving priority to pedestrians on petestrian crossing</v>
      </c>
      <c r="C77" s="14" t="s">
        <v>151</v>
      </c>
      <c r="D77" s="15" t="s">
        <v>152</v>
      </c>
    </row>
    <row r="78" spans="1:4">
      <c r="A78" s="11"/>
      <c r="B78" s="45">
        <f t="shared" si="2"/>
        <v>0</v>
      </c>
      <c r="C78" s="14"/>
      <c r="D78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OfficeResearch and Development Department&amp;C&amp;8CYPRUS POLICE&amp;R&amp;6&amp;D&amp;F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M24"/>
  <sheetViews>
    <sheetView tabSelected="1" zoomScaleNormal="100" workbookViewId="0">
      <selection activeCell="M3" sqref="M3"/>
    </sheetView>
  </sheetViews>
  <sheetFormatPr defaultRowHeight="12.75"/>
  <cols>
    <col min="1" max="1" width="13" style="18" bestFit="1" customWidth="1"/>
    <col min="2" max="2" width="12.5703125" style="18" bestFit="1" customWidth="1"/>
    <col min="3" max="4" width="8.140625" style="18" customWidth="1"/>
    <col min="5" max="5" width="9.85546875" style="18" customWidth="1"/>
    <col min="6" max="6" width="8.7109375" style="18" bestFit="1" customWidth="1"/>
    <col min="7" max="9" width="8.42578125" style="18" customWidth="1"/>
    <col min="10" max="10" width="8.7109375" style="18" bestFit="1" customWidth="1"/>
    <col min="11" max="16384" width="9.140625" style="18"/>
  </cols>
  <sheetData>
    <row r="1" spans="1:13" ht="36.75" customHeight="1">
      <c r="A1" s="180" t="str">
        <f>data!B52</f>
        <v>TABLE OF TRAFFIC COLLISIONS AND VICTIMS BY YEAR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3" ht="13.5" thickBot="1">
      <c r="A2" s="19"/>
      <c r="B2" s="19"/>
      <c r="C2" s="19"/>
      <c r="D2" s="19"/>
      <c r="E2" s="20"/>
      <c r="F2" s="20"/>
      <c r="G2" s="19"/>
      <c r="H2" s="19"/>
      <c r="I2" s="20"/>
      <c r="J2" s="20"/>
    </row>
    <row r="3" spans="1:13" ht="24" customHeight="1">
      <c r="A3" s="182" t="str">
        <f>data!B21</f>
        <v>Year</v>
      </c>
      <c r="B3" s="185" t="str">
        <f>data!B8</f>
        <v>TRAFFIC COLLISIONS</v>
      </c>
      <c r="C3" s="186"/>
      <c r="D3" s="186"/>
      <c r="E3" s="186"/>
      <c r="F3" s="187"/>
      <c r="G3" s="191" t="str">
        <f>data!B9</f>
        <v>VICTIMS</v>
      </c>
      <c r="H3" s="191"/>
      <c r="I3" s="191"/>
      <c r="J3" s="192"/>
    </row>
    <row r="4" spans="1:13" ht="15.75">
      <c r="A4" s="183"/>
      <c r="B4" s="188"/>
      <c r="C4" s="189"/>
      <c r="D4" s="189"/>
      <c r="E4" s="189"/>
      <c r="F4" s="190"/>
      <c r="G4" s="75"/>
      <c r="H4" s="193" t="str">
        <f>data!B10</f>
        <v>Injuries</v>
      </c>
      <c r="I4" s="193"/>
      <c r="J4" s="76"/>
    </row>
    <row r="5" spans="1:13" ht="20.25" customHeight="1" thickBot="1">
      <c r="A5" s="184"/>
      <c r="B5" s="79" t="str">
        <f>data!B2</f>
        <v>Fatal</v>
      </c>
      <c r="C5" s="78" t="str">
        <f>data!B3</f>
        <v>Serious</v>
      </c>
      <c r="D5" s="78" t="str">
        <f>data!B4</f>
        <v>Slight</v>
      </c>
      <c r="E5" s="78" t="str">
        <f>data!B5</f>
        <v>Damages</v>
      </c>
      <c r="F5" s="80" t="str">
        <f>data!B6</f>
        <v>TOTAL</v>
      </c>
      <c r="G5" s="77" t="str">
        <f>data!B11</f>
        <v>Dead</v>
      </c>
      <c r="H5" s="78" t="str">
        <f>data!B12</f>
        <v>Serious</v>
      </c>
      <c r="I5" s="78" t="str">
        <f>data!B13</f>
        <v>Slight</v>
      </c>
      <c r="J5" s="80" t="str">
        <f>F5</f>
        <v>TOTAL</v>
      </c>
    </row>
    <row r="6" spans="1:13" ht="36" customHeight="1">
      <c r="A6" s="72">
        <v>2015</v>
      </c>
      <c r="B6" s="21">
        <v>56</v>
      </c>
      <c r="C6" s="22">
        <v>324</v>
      </c>
      <c r="D6" s="22">
        <v>280</v>
      </c>
      <c r="E6" s="166">
        <v>298</v>
      </c>
      <c r="F6" s="81">
        <f>SUM(B6:E6)</f>
        <v>958</v>
      </c>
      <c r="G6" s="21">
        <v>57</v>
      </c>
      <c r="H6" s="121">
        <v>377</v>
      </c>
      <c r="I6" s="120">
        <v>570</v>
      </c>
      <c r="J6" s="84">
        <f>SUM(G6:I6)</f>
        <v>1004</v>
      </c>
    </row>
    <row r="7" spans="1:13" ht="36" customHeight="1">
      <c r="A7" s="73">
        <v>2016</v>
      </c>
      <c r="B7" s="25">
        <v>45</v>
      </c>
      <c r="C7" s="26">
        <v>355</v>
      </c>
      <c r="D7" s="26">
        <v>250</v>
      </c>
      <c r="E7" s="167">
        <v>292</v>
      </c>
      <c r="F7" s="81">
        <f>SUM(B7:E7)</f>
        <v>942</v>
      </c>
      <c r="G7" s="21">
        <v>46</v>
      </c>
      <c r="H7" s="22">
        <v>406</v>
      </c>
      <c r="I7" s="120">
        <v>558</v>
      </c>
      <c r="J7" s="84">
        <f>SUM(G7:I7)</f>
        <v>1010</v>
      </c>
    </row>
    <row r="8" spans="1:13" ht="36" customHeight="1">
      <c r="A8" s="74">
        <v>2017</v>
      </c>
      <c r="B8" s="60">
        <v>49</v>
      </c>
      <c r="C8" s="36">
        <v>349</v>
      </c>
      <c r="D8" s="36">
        <v>209</v>
      </c>
      <c r="E8" s="168">
        <v>269</v>
      </c>
      <c r="F8" s="81">
        <f>SUM(B8:E8)</f>
        <v>876</v>
      </c>
      <c r="G8" s="21">
        <v>53</v>
      </c>
      <c r="H8" s="22">
        <v>388</v>
      </c>
      <c r="I8" s="120">
        <v>450</v>
      </c>
      <c r="J8" s="84">
        <f>SUM(G8:I8)</f>
        <v>891</v>
      </c>
    </row>
    <row r="9" spans="1:13" ht="36" customHeight="1">
      <c r="A9" s="74">
        <v>2018</v>
      </c>
      <c r="B9" s="60">
        <v>44</v>
      </c>
      <c r="C9" s="36">
        <v>292</v>
      </c>
      <c r="D9" s="36">
        <v>163</v>
      </c>
      <c r="E9" s="168">
        <v>242</v>
      </c>
      <c r="F9" s="82">
        <f>SUM(B9:E9)</f>
        <v>741</v>
      </c>
      <c r="G9" s="21">
        <v>49</v>
      </c>
      <c r="H9" s="22">
        <v>348</v>
      </c>
      <c r="I9" s="120">
        <v>393</v>
      </c>
      <c r="J9" s="85">
        <f>SUM(G9:I9)</f>
        <v>790</v>
      </c>
    </row>
    <row r="10" spans="1:13" ht="36" customHeight="1" thickBot="1">
      <c r="A10" s="116">
        <v>2019</v>
      </c>
      <c r="B10" s="28">
        <v>52</v>
      </c>
      <c r="C10" s="29">
        <v>286</v>
      </c>
      <c r="D10" s="29">
        <v>152</v>
      </c>
      <c r="E10" s="169">
        <v>237</v>
      </c>
      <c r="F10" s="83">
        <f>SUM(B10:E10)</f>
        <v>727</v>
      </c>
      <c r="G10" s="28">
        <v>52</v>
      </c>
      <c r="H10" s="29">
        <v>340</v>
      </c>
      <c r="I10" s="122">
        <v>333</v>
      </c>
      <c r="J10" s="86">
        <f>SUM(G10:I10)</f>
        <v>725</v>
      </c>
    </row>
    <row r="11" spans="1:13">
      <c r="A11" s="117" t="str">
        <f>data!$B$76</f>
        <v>Source: Statistics and Cartography Office</v>
      </c>
    </row>
    <row r="12" spans="1:13" ht="41.25" customHeight="1">
      <c r="A12" s="194" t="str">
        <f>data!B53</f>
        <v>TABLE OF TRAFFIC COLLISIONS AND VICTIMS BY DISTRICT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31"/>
      <c r="M12" s="31"/>
    </row>
    <row r="13" spans="1:13" ht="7.5" customHeight="1" thickBo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20"/>
      <c r="M13" s="20"/>
    </row>
    <row r="14" spans="1:13" ht="18.75" customHeight="1">
      <c r="A14" s="171" t="str">
        <f>data!B20</f>
        <v>Districts</v>
      </c>
      <c r="B14" s="174" t="str">
        <f>data!B2</f>
        <v>Fatal</v>
      </c>
      <c r="C14" s="175"/>
      <c r="D14" s="175"/>
      <c r="E14" s="175"/>
      <c r="F14" s="176"/>
      <c r="G14" s="174" t="str">
        <f>data!B11</f>
        <v>Dead</v>
      </c>
      <c r="H14" s="175"/>
      <c r="I14" s="175"/>
      <c r="J14" s="175"/>
      <c r="K14" s="176"/>
    </row>
    <row r="15" spans="1:13" ht="12.75" customHeight="1">
      <c r="A15" s="172"/>
      <c r="B15" s="177"/>
      <c r="C15" s="178"/>
      <c r="D15" s="178"/>
      <c r="E15" s="178"/>
      <c r="F15" s="179"/>
      <c r="G15" s="177"/>
      <c r="H15" s="178"/>
      <c r="I15" s="178"/>
      <c r="J15" s="178"/>
      <c r="K15" s="179"/>
    </row>
    <row r="16" spans="1:13" ht="27" customHeight="1" thickBot="1">
      <c r="A16" s="173"/>
      <c r="B16" s="78">
        <v>2015</v>
      </c>
      <c r="C16" s="87">
        <v>2016</v>
      </c>
      <c r="D16" s="78">
        <v>2017</v>
      </c>
      <c r="E16" s="78">
        <v>2018</v>
      </c>
      <c r="F16" s="123">
        <v>2019</v>
      </c>
      <c r="G16" s="78">
        <v>2015</v>
      </c>
      <c r="H16" s="87">
        <v>2016</v>
      </c>
      <c r="I16" s="78">
        <v>2017</v>
      </c>
      <c r="J16" s="78">
        <v>2018</v>
      </c>
      <c r="K16" s="123">
        <v>2019</v>
      </c>
    </row>
    <row r="17" spans="1:11" ht="36" customHeight="1">
      <c r="A17" s="70" t="str">
        <f>data!B14</f>
        <v>Nicosia</v>
      </c>
      <c r="B17" s="124">
        <v>17</v>
      </c>
      <c r="C17" s="135">
        <v>13</v>
      </c>
      <c r="D17" s="124">
        <v>20</v>
      </c>
      <c r="E17" s="22">
        <v>8</v>
      </c>
      <c r="F17" s="137">
        <v>15</v>
      </c>
      <c r="G17" s="124">
        <v>17</v>
      </c>
      <c r="H17" s="135">
        <v>13</v>
      </c>
      <c r="I17" s="124">
        <v>22</v>
      </c>
      <c r="J17" s="22">
        <v>8</v>
      </c>
      <c r="K17" s="137">
        <v>15</v>
      </c>
    </row>
    <row r="18" spans="1:11" ht="36" customHeight="1">
      <c r="A18" s="70" t="str">
        <f>data!B15</f>
        <v>Limasol</v>
      </c>
      <c r="B18" s="124">
        <v>14</v>
      </c>
      <c r="C18" s="135">
        <v>11</v>
      </c>
      <c r="D18" s="124">
        <v>16</v>
      </c>
      <c r="E18" s="22">
        <v>14</v>
      </c>
      <c r="F18" s="137">
        <v>14</v>
      </c>
      <c r="G18" s="124">
        <v>15</v>
      </c>
      <c r="H18" s="135">
        <v>11</v>
      </c>
      <c r="I18" s="124">
        <v>18</v>
      </c>
      <c r="J18" s="22">
        <v>17</v>
      </c>
      <c r="K18" s="137">
        <v>14</v>
      </c>
    </row>
    <row r="19" spans="1:11" ht="36" customHeight="1">
      <c r="A19" s="70" t="str">
        <f>data!B16</f>
        <v>Larnaka</v>
      </c>
      <c r="B19" s="124">
        <v>8</v>
      </c>
      <c r="C19" s="135">
        <v>7</v>
      </c>
      <c r="D19" s="124">
        <v>5</v>
      </c>
      <c r="E19" s="22">
        <v>8</v>
      </c>
      <c r="F19" s="137">
        <v>6</v>
      </c>
      <c r="G19" s="124">
        <v>8</v>
      </c>
      <c r="H19" s="135">
        <v>7</v>
      </c>
      <c r="I19" s="124">
        <v>5</v>
      </c>
      <c r="J19" s="22">
        <v>8</v>
      </c>
      <c r="K19" s="137">
        <v>6</v>
      </c>
    </row>
    <row r="20" spans="1:11" ht="36" customHeight="1">
      <c r="A20" s="70" t="str">
        <f>data!B17</f>
        <v>Pafos</v>
      </c>
      <c r="B20" s="124">
        <v>9</v>
      </c>
      <c r="C20" s="135">
        <v>6</v>
      </c>
      <c r="D20" s="124">
        <v>3</v>
      </c>
      <c r="E20" s="22">
        <v>9</v>
      </c>
      <c r="F20" s="137">
        <v>7</v>
      </c>
      <c r="G20" s="124">
        <v>9</v>
      </c>
      <c r="H20" s="135">
        <v>6</v>
      </c>
      <c r="I20" s="124">
        <v>3</v>
      </c>
      <c r="J20" s="22">
        <v>11</v>
      </c>
      <c r="K20" s="137">
        <v>7</v>
      </c>
    </row>
    <row r="21" spans="1:11" ht="36" customHeight="1">
      <c r="A21" s="70" t="str">
        <f>data!B18</f>
        <v>Famagusta</v>
      </c>
      <c r="B21" s="124">
        <v>8</v>
      </c>
      <c r="C21" s="135">
        <v>5</v>
      </c>
      <c r="D21" s="124">
        <v>3</v>
      </c>
      <c r="E21" s="22">
        <v>4</v>
      </c>
      <c r="F21" s="137">
        <v>4</v>
      </c>
      <c r="G21" s="124">
        <v>8</v>
      </c>
      <c r="H21" s="135">
        <v>5</v>
      </c>
      <c r="I21" s="124">
        <v>3</v>
      </c>
      <c r="J21" s="22">
        <v>4</v>
      </c>
      <c r="K21" s="137">
        <v>4</v>
      </c>
    </row>
    <row r="22" spans="1:11" ht="36" customHeight="1" thickBot="1">
      <c r="A22" s="71" t="str">
        <f>data!B19</f>
        <v>Morfou</v>
      </c>
      <c r="B22" s="125">
        <v>0</v>
      </c>
      <c r="C22" s="136">
        <v>3</v>
      </c>
      <c r="D22" s="125">
        <v>2</v>
      </c>
      <c r="E22" s="29">
        <v>1</v>
      </c>
      <c r="F22" s="138">
        <v>6</v>
      </c>
      <c r="G22" s="125">
        <v>0</v>
      </c>
      <c r="H22" s="136">
        <v>4</v>
      </c>
      <c r="I22" s="125">
        <v>2</v>
      </c>
      <c r="J22" s="29">
        <v>1</v>
      </c>
      <c r="K22" s="138">
        <v>6</v>
      </c>
    </row>
    <row r="23" spans="1:11" ht="30.75" customHeight="1" thickBot="1">
      <c r="A23" s="88" t="str">
        <f>data!B6</f>
        <v>TOTAL</v>
      </c>
      <c r="B23" s="89">
        <f>SUM(B17:B22)</f>
        <v>56</v>
      </c>
      <c r="C23" s="90">
        <f>SUM(C17:C22)</f>
        <v>45</v>
      </c>
      <c r="D23" s="90">
        <f>SUM(D17:D22)</f>
        <v>49</v>
      </c>
      <c r="E23" s="90">
        <f>SUM(E17:E22)</f>
        <v>44</v>
      </c>
      <c r="F23" s="91">
        <f>SUM(F17:F22)</f>
        <v>52</v>
      </c>
      <c r="G23" s="92">
        <f t="shared" ref="G23:J23" si="0">SUM(G17:G22)</f>
        <v>57</v>
      </c>
      <c r="H23" s="93">
        <f t="shared" si="0"/>
        <v>46</v>
      </c>
      <c r="I23" s="93">
        <f t="shared" si="0"/>
        <v>53</v>
      </c>
      <c r="J23" s="93">
        <f t="shared" si="0"/>
        <v>49</v>
      </c>
      <c r="K23" s="94">
        <f t="shared" ref="K23" si="1">SUM(K17:K22)</f>
        <v>52</v>
      </c>
    </row>
    <row r="24" spans="1:11">
      <c r="A24" s="117" t="str">
        <f>data!$B$76</f>
        <v>Source: Statistics and Cartography Office</v>
      </c>
    </row>
  </sheetData>
  <mergeCells count="9">
    <mergeCell ref="A14:A16"/>
    <mergeCell ref="B14:F15"/>
    <mergeCell ref="G14:K15"/>
    <mergeCell ref="A1:J1"/>
    <mergeCell ref="A3:A5"/>
    <mergeCell ref="B3:F4"/>
    <mergeCell ref="G3:J3"/>
    <mergeCell ref="H4:I4"/>
    <mergeCell ref="A12:K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  <headerFooter alignWithMargins="0">
    <oddFooter>&amp;L&amp;8Γραφείο Στατιστικής και Χαρτογράφησησς&amp;R&amp;8&amp;D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H15"/>
  <sheetViews>
    <sheetView view="pageBreakPreview" zoomScaleNormal="100" zoomScaleSheetLayoutView="100" workbookViewId="0">
      <selection activeCell="L5" sqref="L5"/>
    </sheetView>
  </sheetViews>
  <sheetFormatPr defaultRowHeight="12.75"/>
  <cols>
    <col min="1" max="1" width="24.7109375" style="18" customWidth="1"/>
    <col min="2" max="8" width="13.7109375" style="18" customWidth="1"/>
    <col min="9" max="13" width="9.140625" style="18"/>
    <col min="14" max="14" width="46.42578125" style="18" bestFit="1" customWidth="1"/>
    <col min="15" max="16384" width="9.140625" style="18"/>
  </cols>
  <sheetData>
    <row r="1" spans="1:8" ht="30.75" customHeight="1">
      <c r="A1" s="195" t="str">
        <f>data!B54</f>
        <v>FATALITIES BY ROAD USER</v>
      </c>
      <c r="B1" s="195"/>
      <c r="C1" s="195"/>
      <c r="D1" s="195"/>
      <c r="E1" s="195"/>
      <c r="F1" s="195"/>
      <c r="G1" s="195"/>
      <c r="H1" s="134"/>
    </row>
    <row r="2" spans="1:8" ht="5.25" customHeight="1" thickBot="1">
      <c r="A2" s="19"/>
      <c r="B2" s="19"/>
      <c r="C2" s="19"/>
      <c r="D2" s="19"/>
      <c r="E2" s="19"/>
      <c r="F2" s="19"/>
      <c r="G2" s="19"/>
      <c r="H2" s="19"/>
    </row>
    <row r="3" spans="1:8" ht="32.25" customHeight="1" thickBot="1">
      <c r="A3" s="66" t="str">
        <f>data!B22</f>
        <v>Position</v>
      </c>
      <c r="B3" s="64">
        <v>2015</v>
      </c>
      <c r="C3" s="64">
        <v>2016</v>
      </c>
      <c r="D3" s="64">
        <v>2017</v>
      </c>
      <c r="E3" s="64">
        <v>2018</v>
      </c>
      <c r="F3" s="65">
        <v>2019</v>
      </c>
      <c r="G3" s="95" t="str">
        <f>data!B6</f>
        <v>TOTAL</v>
      </c>
      <c r="H3" s="95" t="str">
        <f>data!B7</f>
        <v>PERCENTAGE %</v>
      </c>
    </row>
    <row r="4" spans="1:8" ht="36" customHeight="1">
      <c r="A4" s="69" t="str">
        <f>data!B23</f>
        <v>Pedestrians</v>
      </c>
      <c r="B4" s="23">
        <v>16</v>
      </c>
      <c r="C4" s="23">
        <v>14</v>
      </c>
      <c r="D4" s="23">
        <v>15</v>
      </c>
      <c r="E4" s="23">
        <v>8</v>
      </c>
      <c r="F4" s="58">
        <v>13</v>
      </c>
      <c r="G4" s="139">
        <f>SUM(B4:F4)</f>
        <v>66</v>
      </c>
      <c r="H4" s="142">
        <f t="shared" ref="H4:H14" si="0">G4/$G$14</f>
        <v>0.25680933852140075</v>
      </c>
    </row>
    <row r="5" spans="1:8" ht="36" customHeight="1">
      <c r="A5" s="70" t="str">
        <f>data!B24</f>
        <v>Drivers</v>
      </c>
      <c r="B5" s="23">
        <v>19</v>
      </c>
      <c r="C5" s="23">
        <v>14</v>
      </c>
      <c r="D5" s="23">
        <v>12</v>
      </c>
      <c r="E5" s="23">
        <v>19</v>
      </c>
      <c r="F5" s="58">
        <v>15</v>
      </c>
      <c r="G5" s="139">
        <f t="shared" ref="G5:G13" si="1">SUM(B5:F5)</f>
        <v>79</v>
      </c>
      <c r="H5" s="142">
        <f t="shared" si="0"/>
        <v>0.30739299610894943</v>
      </c>
    </row>
    <row r="6" spans="1:8" ht="36" customHeight="1">
      <c r="A6" s="70" t="str">
        <f>data!B25</f>
        <v>Car passangers</v>
      </c>
      <c r="B6" s="23">
        <v>6</v>
      </c>
      <c r="C6" s="23">
        <v>5</v>
      </c>
      <c r="D6" s="23">
        <v>6</v>
      </c>
      <c r="E6" s="23">
        <v>5</v>
      </c>
      <c r="F6" s="58">
        <v>5</v>
      </c>
      <c r="G6" s="139">
        <f t="shared" si="1"/>
        <v>27</v>
      </c>
      <c r="H6" s="142">
        <f t="shared" si="0"/>
        <v>0.10505836575875487</v>
      </c>
    </row>
    <row r="7" spans="1:8" ht="36" customHeight="1">
      <c r="A7" s="70" t="str">
        <f>data!B26</f>
        <v>Autocyclists</v>
      </c>
      <c r="B7" s="23">
        <v>1</v>
      </c>
      <c r="C7" s="23">
        <v>2</v>
      </c>
      <c r="D7" s="23">
        <v>2</v>
      </c>
      <c r="E7" s="23">
        <v>2</v>
      </c>
      <c r="F7" s="58">
        <v>0</v>
      </c>
      <c r="G7" s="139">
        <f t="shared" si="1"/>
        <v>7</v>
      </c>
      <c r="H7" s="142">
        <f t="shared" si="0"/>
        <v>2.7237354085603113E-2</v>
      </c>
    </row>
    <row r="8" spans="1:8" ht="36" customHeight="1">
      <c r="A8" s="70" t="str">
        <f>data!B27</f>
        <v>Autocycle passangers</v>
      </c>
      <c r="B8" s="23">
        <v>1</v>
      </c>
      <c r="C8" s="23">
        <v>0</v>
      </c>
      <c r="D8" s="23">
        <v>0</v>
      </c>
      <c r="E8" s="23">
        <v>0</v>
      </c>
      <c r="F8" s="58">
        <v>0</v>
      </c>
      <c r="G8" s="139">
        <f t="shared" si="1"/>
        <v>1</v>
      </c>
      <c r="H8" s="142">
        <f t="shared" si="0"/>
        <v>3.8910505836575876E-3</v>
      </c>
    </row>
    <row r="9" spans="1:8" ht="36" customHeight="1">
      <c r="A9" s="70" t="str">
        <f>data!B28</f>
        <v>Motorcyclists</v>
      </c>
      <c r="B9" s="23">
        <v>12</v>
      </c>
      <c r="C9" s="23">
        <v>10</v>
      </c>
      <c r="D9" s="23">
        <v>14</v>
      </c>
      <c r="E9" s="23">
        <v>11</v>
      </c>
      <c r="F9" s="58">
        <v>15</v>
      </c>
      <c r="G9" s="139">
        <f t="shared" si="1"/>
        <v>62</v>
      </c>
      <c r="H9" s="142">
        <f t="shared" si="0"/>
        <v>0.24124513618677043</v>
      </c>
    </row>
    <row r="10" spans="1:8" ht="36" customHeight="1">
      <c r="A10" s="70" t="str">
        <f>data!B29</f>
        <v>Motorcycle passangers</v>
      </c>
      <c r="B10" s="23">
        <v>1</v>
      </c>
      <c r="C10" s="23">
        <v>1</v>
      </c>
      <c r="D10" s="23">
        <v>0</v>
      </c>
      <c r="E10" s="23">
        <v>3</v>
      </c>
      <c r="F10" s="58">
        <v>1</v>
      </c>
      <c r="G10" s="139">
        <f t="shared" si="1"/>
        <v>6</v>
      </c>
      <c r="H10" s="142">
        <f t="shared" si="0"/>
        <v>2.3346303501945526E-2</v>
      </c>
    </row>
    <row r="11" spans="1:8" ht="36" customHeight="1">
      <c r="A11" s="70" t="str">
        <f>data!B30</f>
        <v>E-Scooter</v>
      </c>
      <c r="B11" s="37">
        <v>0</v>
      </c>
      <c r="C11" s="37">
        <v>0</v>
      </c>
      <c r="D11" s="37">
        <v>0</v>
      </c>
      <c r="E11" s="37">
        <v>0</v>
      </c>
      <c r="F11" s="59">
        <v>1</v>
      </c>
      <c r="G11" s="140">
        <f t="shared" si="1"/>
        <v>1</v>
      </c>
      <c r="H11" s="143">
        <f t="shared" si="0"/>
        <v>3.8910505836575876E-3</v>
      </c>
    </row>
    <row r="12" spans="1:8" ht="32.25" customHeight="1">
      <c r="A12" s="70" t="str">
        <f>data!B31</f>
        <v>Electric wheelchair</v>
      </c>
      <c r="B12" s="37">
        <v>0</v>
      </c>
      <c r="C12" s="37">
        <v>0</v>
      </c>
      <c r="D12" s="37">
        <v>0</v>
      </c>
      <c r="E12" s="37">
        <v>0</v>
      </c>
      <c r="F12" s="59">
        <v>1</v>
      </c>
      <c r="G12" s="140">
        <f t="shared" si="1"/>
        <v>1</v>
      </c>
      <c r="H12" s="143">
        <f t="shared" si="0"/>
        <v>3.8910505836575876E-3</v>
      </c>
    </row>
    <row r="13" spans="1:8" ht="36" customHeight="1" thickBot="1">
      <c r="A13" s="71" t="str">
        <f>data!B32</f>
        <v>Bicyclists</v>
      </c>
      <c r="B13" s="37">
        <v>1</v>
      </c>
      <c r="C13" s="37">
        <v>0</v>
      </c>
      <c r="D13" s="30">
        <v>4</v>
      </c>
      <c r="E13" s="30">
        <v>1</v>
      </c>
      <c r="F13" s="59">
        <v>1</v>
      </c>
      <c r="G13" s="140">
        <f t="shared" si="1"/>
        <v>7</v>
      </c>
      <c r="H13" s="143">
        <f t="shared" si="0"/>
        <v>2.7237354085603113E-2</v>
      </c>
    </row>
    <row r="14" spans="1:8" ht="36" customHeight="1" thickBot="1">
      <c r="A14" s="95" t="str">
        <f>data!B6</f>
        <v>TOTAL</v>
      </c>
      <c r="B14" s="96">
        <f t="shared" ref="B14:G14" si="2">SUM(B4:B13)</f>
        <v>57</v>
      </c>
      <c r="C14" s="97">
        <f t="shared" si="2"/>
        <v>46</v>
      </c>
      <c r="D14" s="97">
        <f t="shared" si="2"/>
        <v>53</v>
      </c>
      <c r="E14" s="38">
        <f t="shared" si="2"/>
        <v>49</v>
      </c>
      <c r="F14" s="39">
        <f t="shared" si="2"/>
        <v>52</v>
      </c>
      <c r="G14" s="39">
        <f t="shared" si="2"/>
        <v>257</v>
      </c>
      <c r="H14" s="144">
        <f t="shared" si="0"/>
        <v>1</v>
      </c>
    </row>
    <row r="15" spans="1:8">
      <c r="A15" s="117" t="str">
        <f>data!$B$76</f>
        <v>Source: Statistics and Cartography Office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>
    <oddFooter>&amp;L&amp;8Γραφείο Στατιστικής και Χαρτογράφησησς&amp;R&amp;8&amp;D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H19"/>
  <sheetViews>
    <sheetView view="pageBreakPreview" zoomScaleSheetLayoutView="100" workbookViewId="0">
      <selection activeCell="L5" sqref="L5"/>
    </sheetView>
  </sheetViews>
  <sheetFormatPr defaultRowHeight="12.75"/>
  <cols>
    <col min="1" max="1" width="27.5703125" style="18" customWidth="1"/>
    <col min="2" max="7" width="11.7109375" style="18" customWidth="1"/>
    <col min="8" max="8" width="13.5703125" style="18" customWidth="1"/>
    <col min="9" max="16384" width="9.140625" style="18"/>
  </cols>
  <sheetData>
    <row r="1" spans="1:8" ht="36.75" customHeight="1">
      <c r="A1" s="195" t="str">
        <f>data!B55</f>
        <v>FATALITIES IN RELATION TO THE USE OF SEAT BELT</v>
      </c>
      <c r="B1" s="195"/>
      <c r="C1" s="195"/>
      <c r="D1" s="195"/>
      <c r="E1" s="195"/>
      <c r="F1" s="195"/>
      <c r="G1" s="195"/>
      <c r="H1" s="195"/>
    </row>
    <row r="2" spans="1:8" ht="13.5" thickBot="1">
      <c r="A2" s="19"/>
      <c r="B2" s="19"/>
      <c r="C2" s="19"/>
      <c r="D2" s="19"/>
      <c r="E2" s="19"/>
      <c r="F2" s="19"/>
      <c r="G2" s="19"/>
    </row>
    <row r="3" spans="1:8" ht="32.25" customHeight="1" thickBot="1">
      <c r="A3" s="66" t="str">
        <f>data!B33</f>
        <v>Description</v>
      </c>
      <c r="B3" s="64">
        <v>2015</v>
      </c>
      <c r="C3" s="64">
        <v>2016</v>
      </c>
      <c r="D3" s="64">
        <v>2017</v>
      </c>
      <c r="E3" s="64">
        <v>2018</v>
      </c>
      <c r="F3" s="65">
        <v>2019</v>
      </c>
      <c r="G3" s="95" t="str">
        <f>data!B6</f>
        <v>TOTAL</v>
      </c>
      <c r="H3" s="95" t="str">
        <f>data!B7</f>
        <v>PERCENTAGE %</v>
      </c>
    </row>
    <row r="4" spans="1:8" ht="40.5" customHeight="1">
      <c r="A4" s="67" t="str">
        <f>data!B34</f>
        <v>Use of seat belt</v>
      </c>
      <c r="B4" s="23">
        <v>11</v>
      </c>
      <c r="C4" s="23">
        <v>7</v>
      </c>
      <c r="D4" s="23">
        <v>6</v>
      </c>
      <c r="E4" s="23">
        <v>3</v>
      </c>
      <c r="F4" s="58">
        <v>12</v>
      </c>
      <c r="G4" s="139">
        <f>SUM(B4:F4)</f>
        <v>39</v>
      </c>
      <c r="H4" s="142">
        <f>G4/$G$8</f>
        <v>0.3611111111111111</v>
      </c>
    </row>
    <row r="5" spans="1:8" ht="40.5" customHeight="1">
      <c r="A5" s="68" t="str">
        <f>data!B35</f>
        <v>Not use of seat belt</v>
      </c>
      <c r="B5" s="23">
        <v>14</v>
      </c>
      <c r="C5" s="23">
        <v>12</v>
      </c>
      <c r="D5" s="23">
        <v>11</v>
      </c>
      <c r="E5" s="23">
        <v>18</v>
      </c>
      <c r="F5" s="58">
        <v>6</v>
      </c>
      <c r="G5" s="147">
        <f t="shared" ref="G5:G7" si="0">SUM(B5:F5)</f>
        <v>61</v>
      </c>
      <c r="H5" s="146">
        <f t="shared" ref="H5:H8" si="1">G5/$G$8</f>
        <v>0.56481481481481477</v>
      </c>
    </row>
    <row r="6" spans="1:8" ht="40.5" customHeight="1">
      <c r="A6" s="68" t="str">
        <f>data!B36</f>
        <v>Not obliged to use seat belt</v>
      </c>
      <c r="B6" s="23">
        <v>1</v>
      </c>
      <c r="C6" s="23">
        <v>0</v>
      </c>
      <c r="D6" s="23">
        <v>0</v>
      </c>
      <c r="E6" s="23">
        <v>1</v>
      </c>
      <c r="F6" s="58">
        <v>1</v>
      </c>
      <c r="G6" s="139">
        <f t="shared" si="0"/>
        <v>3</v>
      </c>
      <c r="H6" s="142">
        <f t="shared" si="1"/>
        <v>2.7777777777777776E-2</v>
      </c>
    </row>
    <row r="7" spans="1:8" ht="40.5" customHeight="1" thickBot="1">
      <c r="A7" s="68" t="str">
        <f>data!B37</f>
        <v>Unknown</v>
      </c>
      <c r="B7" s="23">
        <v>0</v>
      </c>
      <c r="C7" s="30">
        <v>0</v>
      </c>
      <c r="D7" s="30">
        <v>1</v>
      </c>
      <c r="E7" s="30">
        <v>2</v>
      </c>
      <c r="F7" s="58">
        <v>2</v>
      </c>
      <c r="G7" s="139">
        <f t="shared" si="0"/>
        <v>5</v>
      </c>
      <c r="H7" s="142">
        <f t="shared" si="1"/>
        <v>4.6296296296296294E-2</v>
      </c>
    </row>
    <row r="8" spans="1:8" ht="32.25" customHeight="1" thickBot="1">
      <c r="A8" s="95" t="str">
        <f>data!B6</f>
        <v>TOTAL</v>
      </c>
      <c r="B8" s="96">
        <f t="shared" ref="B8:E8" si="2">SUM(B4:B7)</f>
        <v>26</v>
      </c>
      <c r="C8" s="97">
        <f t="shared" si="2"/>
        <v>19</v>
      </c>
      <c r="D8" s="97">
        <f t="shared" si="2"/>
        <v>18</v>
      </c>
      <c r="E8" s="97">
        <f t="shared" si="2"/>
        <v>24</v>
      </c>
      <c r="F8" s="98">
        <f>SUM(F4:F7)</f>
        <v>21</v>
      </c>
      <c r="G8" s="98">
        <f>SUM(G4:G7)</f>
        <v>108</v>
      </c>
      <c r="H8" s="145">
        <f t="shared" si="1"/>
        <v>1</v>
      </c>
    </row>
    <row r="9" spans="1:8" ht="16.5" customHeight="1">
      <c r="A9" s="117" t="str">
        <f>data!$B$76</f>
        <v>Source: Statistics and Cartography Office</v>
      </c>
    </row>
    <row r="10" spans="1:8" ht="16.5" customHeight="1"/>
    <row r="12" spans="1:8" ht="36.75" customHeight="1">
      <c r="A12" s="195" t="str">
        <f>data!B56</f>
        <v>FATALITIES IN RELATION TO THE USE OF CRASH HELMET</v>
      </c>
      <c r="B12" s="195"/>
      <c r="C12" s="195"/>
      <c r="D12" s="195"/>
      <c r="E12" s="195"/>
      <c r="F12" s="195"/>
      <c r="G12" s="195"/>
      <c r="H12" s="195"/>
    </row>
    <row r="13" spans="1:8" ht="13.5" thickBot="1">
      <c r="A13" s="19"/>
      <c r="B13" s="19"/>
      <c r="C13" s="19"/>
      <c r="D13" s="19"/>
      <c r="E13" s="19"/>
      <c r="F13" s="19"/>
      <c r="G13" s="19"/>
    </row>
    <row r="14" spans="1:8" ht="36.75" customHeight="1" thickBot="1">
      <c r="A14" s="66" t="str">
        <f>A3</f>
        <v>Description</v>
      </c>
      <c r="B14" s="64">
        <v>2015</v>
      </c>
      <c r="C14" s="64">
        <v>2016</v>
      </c>
      <c r="D14" s="64">
        <v>2017</v>
      </c>
      <c r="E14" s="64">
        <v>2018</v>
      </c>
      <c r="F14" s="65">
        <v>2019</v>
      </c>
      <c r="G14" s="95" t="str">
        <f>data!B6</f>
        <v>TOTAL</v>
      </c>
      <c r="H14" s="95" t="str">
        <f>data!B7</f>
        <v>PERCENTAGE %</v>
      </c>
    </row>
    <row r="15" spans="1:8" ht="40.5" customHeight="1">
      <c r="A15" s="68" t="str">
        <f>data!B38</f>
        <v>Use of crash helmet</v>
      </c>
      <c r="B15" s="23">
        <v>4</v>
      </c>
      <c r="C15" s="23">
        <v>6</v>
      </c>
      <c r="D15" s="23">
        <v>9</v>
      </c>
      <c r="E15" s="23">
        <v>7</v>
      </c>
      <c r="F15" s="58">
        <v>8</v>
      </c>
      <c r="G15" s="139">
        <f>SUM(B15:F15)</f>
        <v>34</v>
      </c>
      <c r="H15" s="148">
        <f>G15/$G$18</f>
        <v>0.45333333333333331</v>
      </c>
    </row>
    <row r="16" spans="1:8" ht="40.5" customHeight="1">
      <c r="A16" s="68" t="str">
        <f>data!B39</f>
        <v>Not use of crash helmet</v>
      </c>
      <c r="B16" s="23">
        <v>9</v>
      </c>
      <c r="C16" s="23">
        <v>6</v>
      </c>
      <c r="D16" s="23">
        <v>6</v>
      </c>
      <c r="E16" s="23">
        <v>9</v>
      </c>
      <c r="F16" s="58">
        <v>6</v>
      </c>
      <c r="G16" s="147">
        <f t="shared" ref="G16:G17" si="3">SUM(B16:F16)</f>
        <v>36</v>
      </c>
      <c r="H16" s="149">
        <f t="shared" ref="H16:H18" si="4">G16/$G$18</f>
        <v>0.48</v>
      </c>
    </row>
    <row r="17" spans="1:8" ht="40.5" customHeight="1" thickBot="1">
      <c r="A17" s="113" t="str">
        <f>data!B75</f>
        <v>Unknown</v>
      </c>
      <c r="B17" s="27">
        <v>1</v>
      </c>
      <c r="C17" s="27">
        <v>1</v>
      </c>
      <c r="D17" s="114">
        <v>1</v>
      </c>
      <c r="E17" s="114">
        <v>0</v>
      </c>
      <c r="F17" s="115">
        <v>2</v>
      </c>
      <c r="G17" s="141">
        <f t="shared" si="3"/>
        <v>5</v>
      </c>
      <c r="H17" s="150">
        <f t="shared" si="4"/>
        <v>6.6666666666666666E-2</v>
      </c>
    </row>
    <row r="18" spans="1:8" ht="32.25" customHeight="1" thickBot="1">
      <c r="A18" s="95" t="str">
        <f>data!B6</f>
        <v>TOTAL</v>
      </c>
      <c r="B18" s="96">
        <f t="shared" ref="B18:E18" si="5">SUM(B15:B17)</f>
        <v>14</v>
      </c>
      <c r="C18" s="97">
        <f t="shared" si="5"/>
        <v>13</v>
      </c>
      <c r="D18" s="97">
        <f t="shared" si="5"/>
        <v>16</v>
      </c>
      <c r="E18" s="97">
        <f t="shared" si="5"/>
        <v>16</v>
      </c>
      <c r="F18" s="98">
        <f>SUM(F15:F17)</f>
        <v>16</v>
      </c>
      <c r="G18" s="98">
        <f>SUM(G15:G17)</f>
        <v>75</v>
      </c>
      <c r="H18" s="151">
        <f t="shared" si="4"/>
        <v>1</v>
      </c>
    </row>
    <row r="19" spans="1:8">
      <c r="A19" s="117" t="str">
        <f>data!$B$76</f>
        <v>Source: Statistics and Cartography Office</v>
      </c>
    </row>
  </sheetData>
  <mergeCells count="2">
    <mergeCell ref="A1:H1"/>
    <mergeCell ref="A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Footer>&amp;L&amp;8Γραφείο Στατιστικής και Χαρτογράφησησς&amp;R&amp;8&amp;D</oddFooter>
  </headerFooter>
  <colBreaks count="1" manualBreakCount="1">
    <brk id="8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O12"/>
  <sheetViews>
    <sheetView view="pageBreakPreview" zoomScaleSheetLayoutView="100" workbookViewId="0">
      <selection activeCell="L5" sqref="L5"/>
    </sheetView>
  </sheetViews>
  <sheetFormatPr defaultRowHeight="12.75"/>
  <cols>
    <col min="1" max="1" width="12.140625" style="18" customWidth="1"/>
    <col min="2" max="2" width="7.42578125" style="18" bestFit="1" customWidth="1"/>
    <col min="3" max="3" width="9.42578125" style="18" bestFit="1" customWidth="1"/>
    <col min="4" max="4" width="7.42578125" style="18" bestFit="1" customWidth="1"/>
    <col min="5" max="5" width="9.42578125" style="18" bestFit="1" customWidth="1"/>
    <col min="6" max="6" width="7.42578125" style="18" bestFit="1" customWidth="1"/>
    <col min="7" max="7" width="9.42578125" style="18" bestFit="1" customWidth="1"/>
    <col min="8" max="8" width="7.42578125" style="18" bestFit="1" customWidth="1"/>
    <col min="9" max="9" width="9.42578125" style="18" bestFit="1" customWidth="1"/>
    <col min="10" max="10" width="7.42578125" style="18" bestFit="1" customWidth="1"/>
    <col min="11" max="11" width="9.42578125" style="18" bestFit="1" customWidth="1"/>
    <col min="12" max="13" width="9.140625" style="18"/>
    <col min="14" max="14" width="16" style="18" hidden="1" customWidth="1"/>
    <col min="15" max="15" width="14.42578125" style="18" hidden="1" customWidth="1"/>
    <col min="16" max="16384" width="9.140625" style="18"/>
  </cols>
  <sheetData>
    <row r="1" spans="1:15" ht="36.75" customHeight="1">
      <c r="A1" s="195" t="str">
        <f>data!B57</f>
        <v>FATALITIES BY AGE GROUP AND GENDER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24.75" customHeight="1" thickBot="1">
      <c r="A3" s="200" t="str">
        <f>data!B40</f>
        <v>Age Group</v>
      </c>
      <c r="B3" s="196">
        <v>2015</v>
      </c>
      <c r="C3" s="203"/>
      <c r="D3" s="202">
        <v>2016</v>
      </c>
      <c r="E3" s="203"/>
      <c r="F3" s="202">
        <v>2017</v>
      </c>
      <c r="G3" s="203"/>
      <c r="H3" s="202">
        <v>2018</v>
      </c>
      <c r="I3" s="203"/>
      <c r="J3" s="203">
        <v>2019</v>
      </c>
      <c r="K3" s="204"/>
      <c r="L3" s="196" t="str">
        <f>data!B6</f>
        <v>TOTAL</v>
      </c>
      <c r="M3" s="197"/>
      <c r="N3" s="162"/>
      <c r="O3" s="163"/>
    </row>
    <row r="4" spans="1:15" ht="26.25" customHeight="1" thickBot="1">
      <c r="A4" s="201"/>
      <c r="B4" s="103" t="str">
        <f>data!$B$41</f>
        <v>Male</v>
      </c>
      <c r="C4" s="126" t="str">
        <f>data!$B$42</f>
        <v>Female</v>
      </c>
      <c r="D4" s="126" t="str">
        <f>data!$B$41</f>
        <v>Male</v>
      </c>
      <c r="E4" s="126" t="str">
        <f>data!$B$42</f>
        <v>Female</v>
      </c>
      <c r="F4" s="126" t="str">
        <f>data!$B$41</f>
        <v>Male</v>
      </c>
      <c r="G4" s="126" t="str">
        <f>data!$B$42</f>
        <v>Female</v>
      </c>
      <c r="H4" s="126" t="str">
        <f>data!$B$41</f>
        <v>Male</v>
      </c>
      <c r="I4" s="126" t="str">
        <f>data!$B$42</f>
        <v>Female</v>
      </c>
      <c r="J4" s="126" t="str">
        <f>data!$B$41</f>
        <v>Male</v>
      </c>
      <c r="K4" s="104" t="str">
        <f>data!$B$42</f>
        <v>Female</v>
      </c>
      <c r="L4" s="126" t="str">
        <f>data!$B$41</f>
        <v>Male</v>
      </c>
      <c r="M4" s="104" t="str">
        <f>data!$B$42</f>
        <v>Female</v>
      </c>
      <c r="N4" s="164" t="str">
        <f>data!B6&amp;" by "&amp;A3</f>
        <v>TOTAL by Age Group</v>
      </c>
      <c r="O4" s="165" t="str">
        <f>data!B7</f>
        <v>PERCENTAGE %</v>
      </c>
    </row>
    <row r="5" spans="1:15" ht="28.5" customHeight="1">
      <c r="A5" s="131" t="s">
        <v>43</v>
      </c>
      <c r="B5" s="40">
        <v>0</v>
      </c>
      <c r="C5" s="118">
        <v>1</v>
      </c>
      <c r="D5" s="22">
        <v>1</v>
      </c>
      <c r="E5" s="22">
        <v>0</v>
      </c>
      <c r="F5" s="22">
        <v>2</v>
      </c>
      <c r="G5" s="22">
        <v>1</v>
      </c>
      <c r="H5" s="22">
        <v>0</v>
      </c>
      <c r="I5" s="22">
        <v>3</v>
      </c>
      <c r="J5" s="61">
        <v>0</v>
      </c>
      <c r="K5" s="41">
        <v>1</v>
      </c>
      <c r="L5" s="152">
        <f>B5+D5+F5+H5+J5</f>
        <v>3</v>
      </c>
      <c r="M5" s="153">
        <f>C5+E5+G5+I5+K5</f>
        <v>6</v>
      </c>
      <c r="N5" s="159">
        <f>SUM(L5:M5)</f>
        <v>9</v>
      </c>
      <c r="O5" s="154">
        <f>N5/$N$10</f>
        <v>3.5019455252918288E-2</v>
      </c>
    </row>
    <row r="6" spans="1:15" ht="28.5" customHeight="1">
      <c r="A6" s="132" t="s">
        <v>44</v>
      </c>
      <c r="B6" s="23">
        <v>10</v>
      </c>
      <c r="C6" s="119">
        <v>2</v>
      </c>
      <c r="D6" s="22">
        <v>10</v>
      </c>
      <c r="E6" s="22">
        <v>1</v>
      </c>
      <c r="F6" s="22">
        <v>8</v>
      </c>
      <c r="G6" s="22">
        <v>2</v>
      </c>
      <c r="H6" s="22">
        <v>11</v>
      </c>
      <c r="I6" s="22">
        <v>0</v>
      </c>
      <c r="J6" s="24">
        <v>8</v>
      </c>
      <c r="K6" s="35">
        <v>0</v>
      </c>
      <c r="L6" s="152">
        <f t="shared" ref="L6:L9" si="0">B6+D6+F6+H6+J6</f>
        <v>47</v>
      </c>
      <c r="M6" s="153">
        <f t="shared" ref="M6:M9" si="1">C6+E6+G6+I6+K6</f>
        <v>5</v>
      </c>
      <c r="N6" s="160">
        <f t="shared" ref="N6:N9" si="2">SUM(L6:M6)</f>
        <v>52</v>
      </c>
      <c r="O6" s="155">
        <f t="shared" ref="O6:O10" si="3">N6/$N$10</f>
        <v>0.20233463035019456</v>
      </c>
    </row>
    <row r="7" spans="1:15" ht="28.5" customHeight="1">
      <c r="A7" s="132" t="s">
        <v>45</v>
      </c>
      <c r="B7" s="23">
        <v>11</v>
      </c>
      <c r="C7" s="119">
        <v>6</v>
      </c>
      <c r="D7" s="22">
        <v>6</v>
      </c>
      <c r="E7" s="22">
        <v>1</v>
      </c>
      <c r="F7" s="22">
        <v>13</v>
      </c>
      <c r="G7" s="22">
        <v>2</v>
      </c>
      <c r="H7" s="22">
        <v>14</v>
      </c>
      <c r="I7" s="22">
        <v>0</v>
      </c>
      <c r="J7" s="24">
        <v>9</v>
      </c>
      <c r="K7" s="35">
        <v>2</v>
      </c>
      <c r="L7" s="152">
        <f t="shared" si="0"/>
        <v>53</v>
      </c>
      <c r="M7" s="153">
        <f t="shared" si="1"/>
        <v>11</v>
      </c>
      <c r="N7" s="160">
        <f t="shared" si="2"/>
        <v>64</v>
      </c>
      <c r="O7" s="155">
        <f t="shared" si="3"/>
        <v>0.24902723735408561</v>
      </c>
    </row>
    <row r="8" spans="1:15" ht="28.5" customHeight="1">
      <c r="A8" s="132" t="s">
        <v>46</v>
      </c>
      <c r="B8" s="23">
        <v>5</v>
      </c>
      <c r="C8" s="119">
        <v>4</v>
      </c>
      <c r="D8" s="22">
        <v>9</v>
      </c>
      <c r="E8" s="22">
        <v>3</v>
      </c>
      <c r="F8" s="22">
        <v>7</v>
      </c>
      <c r="G8" s="22">
        <v>0</v>
      </c>
      <c r="H8" s="22">
        <v>6</v>
      </c>
      <c r="I8" s="22">
        <v>2</v>
      </c>
      <c r="J8" s="24">
        <v>8</v>
      </c>
      <c r="K8" s="35">
        <v>1</v>
      </c>
      <c r="L8" s="152">
        <f t="shared" si="0"/>
        <v>35</v>
      </c>
      <c r="M8" s="153">
        <f t="shared" si="1"/>
        <v>10</v>
      </c>
      <c r="N8" s="160">
        <f t="shared" si="2"/>
        <v>45</v>
      </c>
      <c r="O8" s="155">
        <f t="shared" si="3"/>
        <v>0.17509727626459143</v>
      </c>
    </row>
    <row r="9" spans="1:15" ht="28.5" customHeight="1">
      <c r="A9" s="132" t="s">
        <v>47</v>
      </c>
      <c r="B9" s="23">
        <v>10</v>
      </c>
      <c r="C9" s="119">
        <v>8</v>
      </c>
      <c r="D9" s="22">
        <v>10</v>
      </c>
      <c r="E9" s="22">
        <v>5</v>
      </c>
      <c r="F9" s="22">
        <v>15</v>
      </c>
      <c r="G9" s="22">
        <v>3</v>
      </c>
      <c r="H9" s="22">
        <v>8</v>
      </c>
      <c r="I9" s="22">
        <v>5</v>
      </c>
      <c r="J9" s="24">
        <v>15</v>
      </c>
      <c r="K9" s="35">
        <v>8</v>
      </c>
      <c r="L9" s="152">
        <f t="shared" si="0"/>
        <v>58</v>
      </c>
      <c r="M9" s="153">
        <f t="shared" si="1"/>
        <v>29</v>
      </c>
      <c r="N9" s="160">
        <f t="shared" si="2"/>
        <v>87</v>
      </c>
      <c r="O9" s="155">
        <f t="shared" si="3"/>
        <v>0.33852140077821014</v>
      </c>
    </row>
    <row r="10" spans="1:15" ht="27.75" customHeight="1" thickBot="1">
      <c r="A10" s="207" t="str">
        <f>data!B6</f>
        <v>TOTAL</v>
      </c>
      <c r="B10" s="99">
        <f>SUM(B5:B9)</f>
        <v>36</v>
      </c>
      <c r="C10" s="100">
        <f t="shared" ref="C10:K10" si="4">SUM(C5:C9)</f>
        <v>21</v>
      </c>
      <c r="D10" s="101">
        <f t="shared" si="4"/>
        <v>36</v>
      </c>
      <c r="E10" s="100">
        <f t="shared" si="4"/>
        <v>10</v>
      </c>
      <c r="F10" s="101">
        <f t="shared" si="4"/>
        <v>45</v>
      </c>
      <c r="G10" s="100">
        <f t="shared" si="4"/>
        <v>8</v>
      </c>
      <c r="H10" s="101">
        <f t="shared" si="4"/>
        <v>39</v>
      </c>
      <c r="I10" s="100">
        <f t="shared" si="4"/>
        <v>10</v>
      </c>
      <c r="J10" s="101">
        <f t="shared" si="4"/>
        <v>40</v>
      </c>
      <c r="K10" s="102">
        <f t="shared" si="4"/>
        <v>12</v>
      </c>
      <c r="L10" s="101">
        <f t="shared" ref="L10:N10" si="5">SUM(L5:L9)</f>
        <v>196</v>
      </c>
      <c r="M10" s="156">
        <f t="shared" si="5"/>
        <v>61</v>
      </c>
      <c r="N10" s="161">
        <f t="shared" si="5"/>
        <v>257</v>
      </c>
      <c r="O10" s="158">
        <f t="shared" si="3"/>
        <v>1</v>
      </c>
    </row>
    <row r="11" spans="1:15" ht="21" customHeight="1" thickBot="1">
      <c r="A11" s="208"/>
      <c r="B11" s="209">
        <f>B10+C10</f>
        <v>57</v>
      </c>
      <c r="C11" s="210"/>
      <c r="D11" s="210">
        <f>D10+E10</f>
        <v>46</v>
      </c>
      <c r="E11" s="210"/>
      <c r="F11" s="210">
        <f>F10+G10</f>
        <v>53</v>
      </c>
      <c r="G11" s="210"/>
      <c r="H11" s="210">
        <f>H10+I10</f>
        <v>49</v>
      </c>
      <c r="I11" s="210"/>
      <c r="J11" s="205">
        <f>J10+K10</f>
        <v>52</v>
      </c>
      <c r="K11" s="206"/>
      <c r="L11" s="198">
        <f>L10+M10</f>
        <v>257</v>
      </c>
      <c r="M11" s="199"/>
      <c r="N11" s="157"/>
      <c r="O11" s="157"/>
    </row>
    <row r="12" spans="1:15">
      <c r="A12" s="117" t="str">
        <f>data!$B$76</f>
        <v>Source: Statistics and Cartography Office</v>
      </c>
    </row>
  </sheetData>
  <mergeCells count="15">
    <mergeCell ref="A1:O1"/>
    <mergeCell ref="L3:M3"/>
    <mergeCell ref="L11:M1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>
    <oddFooter>&amp;L&amp;8Γραφείο Στατιστικής και Χαρτογράφησησς&amp;R&amp;8&amp;D</oddFooter>
  </headerFooter>
  <ignoredErrors>
    <ignoredError sqref="C4:J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H10"/>
  <sheetViews>
    <sheetView workbookViewId="0">
      <selection activeCell="E13" sqref="E13"/>
    </sheetView>
  </sheetViews>
  <sheetFormatPr defaultRowHeight="12.75"/>
  <cols>
    <col min="1" max="1" width="13.140625" style="18" customWidth="1"/>
    <col min="2" max="2" width="11.5703125" style="18" customWidth="1"/>
    <col min="3" max="3" width="12" style="18" customWidth="1"/>
    <col min="4" max="4" width="4" style="18" customWidth="1"/>
    <col min="5" max="5" width="14.7109375" style="18" customWidth="1"/>
    <col min="6" max="6" width="12.28515625" style="18" customWidth="1"/>
    <col min="7" max="7" width="9.140625" style="18"/>
    <col min="8" max="8" width="13.140625" style="18" customWidth="1"/>
    <col min="9" max="11" width="9.140625" style="18"/>
    <col min="12" max="12" width="13.28515625" style="18" customWidth="1"/>
    <col min="13" max="16384" width="9.140625" style="18"/>
  </cols>
  <sheetData>
    <row r="1" spans="1:8" ht="16.5" customHeight="1" thickBot="1">
      <c r="A1" s="19"/>
    </row>
    <row r="2" spans="1:8" ht="37.5" customHeight="1" thickBot="1">
      <c r="A2" s="66" t="str">
        <f>data!B43</f>
        <v>Day</v>
      </c>
      <c r="B2" s="105" t="s">
        <v>163</v>
      </c>
      <c r="C2" s="108" t="str">
        <f>data!B74</f>
        <v>% period</v>
      </c>
      <c r="E2" s="200" t="str">
        <f>data!B51</f>
        <v>Time</v>
      </c>
      <c r="F2" s="196" t="s">
        <v>163</v>
      </c>
      <c r="G2" s="203"/>
      <c r="H2" s="108" t="str">
        <f>data!B74</f>
        <v>% period</v>
      </c>
    </row>
    <row r="3" spans="1:8" ht="28.5" customHeight="1">
      <c r="A3" s="131" t="str">
        <f>data!B44</f>
        <v>Monday</v>
      </c>
      <c r="B3" s="42">
        <v>24</v>
      </c>
      <c r="C3" s="106">
        <f>B3/$B$10</f>
        <v>9.3385214007782102E-2</v>
      </c>
      <c r="E3" s="211"/>
      <c r="F3" s="109" t="str">
        <f>data!B2</f>
        <v>Fatal</v>
      </c>
      <c r="G3" s="110" t="str">
        <f>data!B11</f>
        <v>Dead</v>
      </c>
      <c r="H3" s="111" t="str">
        <f>F3</f>
        <v>Fatal</v>
      </c>
    </row>
    <row r="4" spans="1:8" ht="28.5" customHeight="1">
      <c r="A4" s="132" t="str">
        <f>data!B45</f>
        <v>Tuesday</v>
      </c>
      <c r="B4" s="34">
        <v>22</v>
      </c>
      <c r="C4" s="107">
        <f t="shared" ref="C4:C10" si="0">B4/$B$10</f>
        <v>8.5603112840466927E-2</v>
      </c>
      <c r="E4" s="130" t="s">
        <v>52</v>
      </c>
      <c r="F4" s="34">
        <v>30</v>
      </c>
      <c r="G4" s="22">
        <v>32</v>
      </c>
      <c r="H4" s="112">
        <f t="shared" ref="H4:H10" si="1">F4/$F$10</f>
        <v>0.12195121951219512</v>
      </c>
    </row>
    <row r="5" spans="1:8" ht="28.5" customHeight="1">
      <c r="A5" s="132" t="str">
        <f>data!B46</f>
        <v>Wednesday</v>
      </c>
      <c r="B5" s="34">
        <v>32</v>
      </c>
      <c r="C5" s="107">
        <f t="shared" si="0"/>
        <v>0.1245136186770428</v>
      </c>
      <c r="E5" s="130" t="s">
        <v>54</v>
      </c>
      <c r="F5" s="34">
        <v>37</v>
      </c>
      <c r="G5" s="22">
        <v>40</v>
      </c>
      <c r="H5" s="112">
        <f t="shared" si="1"/>
        <v>0.15040650406504066</v>
      </c>
    </row>
    <row r="6" spans="1:8" ht="28.5" customHeight="1">
      <c r="A6" s="132" t="str">
        <f>data!B47</f>
        <v>Thursday</v>
      </c>
      <c r="B6" s="34">
        <v>36</v>
      </c>
      <c r="C6" s="107">
        <f t="shared" si="0"/>
        <v>0.14007782101167315</v>
      </c>
      <c r="E6" s="130" t="s">
        <v>56</v>
      </c>
      <c r="F6" s="34">
        <v>31</v>
      </c>
      <c r="G6" s="22">
        <v>31</v>
      </c>
      <c r="H6" s="112">
        <f t="shared" si="1"/>
        <v>0.12601626016260162</v>
      </c>
    </row>
    <row r="7" spans="1:8" ht="28.5" customHeight="1">
      <c r="A7" s="132" t="str">
        <f>data!B48</f>
        <v>Friday</v>
      </c>
      <c r="B7" s="34">
        <v>49</v>
      </c>
      <c r="C7" s="107">
        <f t="shared" si="0"/>
        <v>0.19066147859922178</v>
      </c>
      <c r="E7" s="130" t="s">
        <v>58</v>
      </c>
      <c r="F7" s="34">
        <v>46</v>
      </c>
      <c r="G7" s="22">
        <v>50</v>
      </c>
      <c r="H7" s="112">
        <f t="shared" si="1"/>
        <v>0.18699186991869918</v>
      </c>
    </row>
    <row r="8" spans="1:8" ht="28.5" customHeight="1">
      <c r="A8" s="132" t="str">
        <f>data!B49</f>
        <v>Saturday</v>
      </c>
      <c r="B8" s="34">
        <v>43</v>
      </c>
      <c r="C8" s="107">
        <f t="shared" si="0"/>
        <v>0.16731517509727625</v>
      </c>
      <c r="E8" s="130" t="s">
        <v>60</v>
      </c>
      <c r="F8" s="34">
        <v>58</v>
      </c>
      <c r="G8" s="22">
        <v>60</v>
      </c>
      <c r="H8" s="112">
        <f t="shared" si="1"/>
        <v>0.23577235772357724</v>
      </c>
    </row>
    <row r="9" spans="1:8" ht="28.5" customHeight="1">
      <c r="A9" s="132" t="str">
        <f>data!B50</f>
        <v>Sunday</v>
      </c>
      <c r="B9" s="34">
        <v>51</v>
      </c>
      <c r="C9" s="107">
        <f t="shared" si="0"/>
        <v>0.19844357976653695</v>
      </c>
      <c r="E9" s="130" t="s">
        <v>62</v>
      </c>
      <c r="F9" s="34">
        <v>44</v>
      </c>
      <c r="G9" s="22">
        <v>44</v>
      </c>
      <c r="H9" s="112">
        <f t="shared" si="1"/>
        <v>0.17886178861788618</v>
      </c>
    </row>
    <row r="10" spans="1:8" ht="27.75" customHeight="1" thickBot="1">
      <c r="A10" s="47" t="str">
        <f>data!B6</f>
        <v>TOTAL</v>
      </c>
      <c r="B10" s="32">
        <f>SUM(B3:B9)</f>
        <v>257</v>
      </c>
      <c r="C10" s="46">
        <f t="shared" si="0"/>
        <v>1</v>
      </c>
      <c r="E10" s="47" t="str">
        <f>A10</f>
        <v>TOTAL</v>
      </c>
      <c r="F10" s="32">
        <f>SUM(F4:F9)</f>
        <v>246</v>
      </c>
      <c r="G10" s="33">
        <f>SUM(G4:G9)</f>
        <v>257</v>
      </c>
      <c r="H10" s="48">
        <f t="shared" si="1"/>
        <v>1</v>
      </c>
    </row>
  </sheetData>
  <mergeCells count="2">
    <mergeCell ref="F2:G2"/>
    <mergeCell ref="E2:E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4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34"/>
  <sheetViews>
    <sheetView zoomScale="90" zoomScaleNormal="90" workbookViewId="0">
      <selection activeCell="I28" sqref="I28"/>
    </sheetView>
  </sheetViews>
  <sheetFormatPr defaultRowHeight="12.75"/>
  <cols>
    <col min="1" max="1" width="48.7109375" bestFit="1" customWidth="1"/>
    <col min="2" max="2" width="22.5703125" customWidth="1"/>
    <col min="3" max="3" width="15.7109375" customWidth="1"/>
    <col min="4" max="4" width="10" bestFit="1" customWidth="1"/>
    <col min="6" max="6" width="14.5703125" bestFit="1" customWidth="1"/>
    <col min="7" max="7" width="11.7109375" bestFit="1" customWidth="1"/>
  </cols>
  <sheetData>
    <row r="2" spans="1:7" ht="18.75">
      <c r="A2" s="133" t="s">
        <v>154</v>
      </c>
    </row>
    <row r="3" spans="1:7">
      <c r="A3" s="127" t="s">
        <v>153</v>
      </c>
      <c r="B3" s="127">
        <v>2015</v>
      </c>
      <c r="C3" s="127">
        <v>2016</v>
      </c>
      <c r="D3" s="127">
        <v>2017</v>
      </c>
      <c r="E3" s="127">
        <v>2018</v>
      </c>
      <c r="F3" s="127">
        <v>2019</v>
      </c>
      <c r="G3" s="127" t="s">
        <v>0</v>
      </c>
    </row>
    <row r="4" spans="1:7">
      <c r="A4" s="49" t="s">
        <v>111</v>
      </c>
      <c r="B4" s="62">
        <v>12</v>
      </c>
      <c r="C4" s="62">
        <v>8</v>
      </c>
      <c r="D4" s="62">
        <v>8</v>
      </c>
      <c r="E4" s="62">
        <v>13</v>
      </c>
      <c r="F4" s="62">
        <v>6</v>
      </c>
      <c r="G4" s="57">
        <f t="shared" ref="G4:G18" si="0">SUM(B4:F4)</f>
        <v>47</v>
      </c>
    </row>
    <row r="5" spans="1:7">
      <c r="A5" s="49" t="s">
        <v>112</v>
      </c>
      <c r="B5" s="62">
        <v>2</v>
      </c>
      <c r="C5" s="62">
        <v>4</v>
      </c>
      <c r="D5" s="62">
        <v>1</v>
      </c>
      <c r="E5" s="62">
        <v>2</v>
      </c>
      <c r="F5" s="62">
        <v>2</v>
      </c>
      <c r="G5" s="55">
        <f t="shared" si="0"/>
        <v>11</v>
      </c>
    </row>
    <row r="6" spans="1:7">
      <c r="A6" s="49" t="s">
        <v>113</v>
      </c>
      <c r="B6" s="62">
        <v>0</v>
      </c>
      <c r="C6" s="62">
        <v>1</v>
      </c>
      <c r="D6" s="62">
        <v>2</v>
      </c>
      <c r="E6" s="62">
        <v>2</v>
      </c>
      <c r="F6" s="62">
        <v>0</v>
      </c>
      <c r="G6" s="55">
        <f t="shared" si="0"/>
        <v>5</v>
      </c>
    </row>
    <row r="7" spans="1:7">
      <c r="A7" s="128" t="s">
        <v>150</v>
      </c>
      <c r="B7" s="62">
        <v>0</v>
      </c>
      <c r="C7" s="62">
        <v>2</v>
      </c>
      <c r="D7" s="62">
        <v>0</v>
      </c>
      <c r="E7" s="62">
        <v>1</v>
      </c>
      <c r="F7" s="62">
        <v>1</v>
      </c>
      <c r="G7" s="55">
        <f t="shared" si="0"/>
        <v>4</v>
      </c>
    </row>
    <row r="8" spans="1:7">
      <c r="A8" s="49" t="s">
        <v>114</v>
      </c>
      <c r="B8" s="62">
        <v>20</v>
      </c>
      <c r="C8" s="62">
        <v>8</v>
      </c>
      <c r="D8" s="62">
        <v>14</v>
      </c>
      <c r="E8" s="62">
        <v>7</v>
      </c>
      <c r="F8" s="62">
        <v>14</v>
      </c>
      <c r="G8" s="57">
        <f t="shared" si="0"/>
        <v>63</v>
      </c>
    </row>
    <row r="9" spans="1:7">
      <c r="A9" s="49" t="s">
        <v>115</v>
      </c>
      <c r="B9" s="62">
        <v>2</v>
      </c>
      <c r="C9" s="62">
        <v>4</v>
      </c>
      <c r="D9" s="62">
        <v>5</v>
      </c>
      <c r="E9" s="62">
        <v>1</v>
      </c>
      <c r="F9" s="62">
        <v>5</v>
      </c>
      <c r="G9" s="57">
        <f t="shared" si="0"/>
        <v>17</v>
      </c>
    </row>
    <row r="10" spans="1:7">
      <c r="A10" s="49" t="s">
        <v>116</v>
      </c>
      <c r="B10" s="62">
        <v>2</v>
      </c>
      <c r="C10" s="62">
        <v>3</v>
      </c>
      <c r="D10" s="62">
        <v>5</v>
      </c>
      <c r="E10" s="62">
        <v>4</v>
      </c>
      <c r="F10" s="62">
        <v>4</v>
      </c>
      <c r="G10" s="57">
        <f t="shared" si="0"/>
        <v>18</v>
      </c>
    </row>
    <row r="11" spans="1:7">
      <c r="A11" s="49" t="s">
        <v>117</v>
      </c>
      <c r="B11" s="62">
        <v>0</v>
      </c>
      <c r="C11" s="62">
        <v>3</v>
      </c>
      <c r="D11" s="62">
        <v>0</v>
      </c>
      <c r="E11" s="62">
        <v>0</v>
      </c>
      <c r="F11" s="62">
        <v>1</v>
      </c>
      <c r="G11" s="55">
        <f t="shared" si="0"/>
        <v>4</v>
      </c>
    </row>
    <row r="12" spans="1:7">
      <c r="A12" s="49" t="s">
        <v>118</v>
      </c>
      <c r="B12" s="62">
        <v>0</v>
      </c>
      <c r="C12" s="62">
        <v>2</v>
      </c>
      <c r="D12" s="62">
        <v>2</v>
      </c>
      <c r="E12" s="62">
        <v>1</v>
      </c>
      <c r="F12" s="62">
        <v>3</v>
      </c>
      <c r="G12" s="57">
        <f t="shared" si="0"/>
        <v>8</v>
      </c>
    </row>
    <row r="13" spans="1:7">
      <c r="A13" s="49" t="s">
        <v>119</v>
      </c>
      <c r="B13" s="62">
        <v>1</v>
      </c>
      <c r="C13" s="62">
        <v>0</v>
      </c>
      <c r="D13" s="62">
        <v>0</v>
      </c>
      <c r="E13" s="62">
        <v>0</v>
      </c>
      <c r="F13" s="62">
        <v>1</v>
      </c>
      <c r="G13" s="57">
        <f t="shared" si="0"/>
        <v>2</v>
      </c>
    </row>
    <row r="14" spans="1:7">
      <c r="A14" s="49" t="s">
        <v>120</v>
      </c>
      <c r="B14" s="62">
        <v>7</v>
      </c>
      <c r="C14" s="62">
        <v>8</v>
      </c>
      <c r="D14" s="62">
        <v>2</v>
      </c>
      <c r="E14" s="62">
        <v>5</v>
      </c>
      <c r="F14" s="62">
        <v>6</v>
      </c>
      <c r="G14" s="57">
        <f t="shared" si="0"/>
        <v>28</v>
      </c>
    </row>
    <row r="15" spans="1:7">
      <c r="A15" s="49" t="s">
        <v>121</v>
      </c>
      <c r="B15" s="62">
        <v>3</v>
      </c>
      <c r="C15" s="62">
        <v>1</v>
      </c>
      <c r="D15" s="62">
        <v>2</v>
      </c>
      <c r="E15" s="62">
        <v>4</v>
      </c>
      <c r="F15" s="62">
        <v>6</v>
      </c>
      <c r="G15" s="57">
        <f t="shared" si="0"/>
        <v>16</v>
      </c>
    </row>
    <row r="16" spans="1:7">
      <c r="A16" s="49" t="s">
        <v>122</v>
      </c>
      <c r="B16" s="62">
        <v>0</v>
      </c>
      <c r="C16" s="62">
        <v>0</v>
      </c>
      <c r="D16" s="62">
        <v>0</v>
      </c>
      <c r="E16" s="62">
        <v>1</v>
      </c>
      <c r="F16" s="62">
        <v>0</v>
      </c>
      <c r="G16" s="55">
        <f t="shared" si="0"/>
        <v>1</v>
      </c>
    </row>
    <row r="17" spans="1:7">
      <c r="A17" s="49" t="s">
        <v>123</v>
      </c>
      <c r="B17" s="62">
        <v>6</v>
      </c>
      <c r="C17" s="62">
        <v>1</v>
      </c>
      <c r="D17" s="62">
        <v>8</v>
      </c>
      <c r="E17" s="62">
        <v>3</v>
      </c>
      <c r="F17" s="62">
        <v>3</v>
      </c>
      <c r="G17" s="57">
        <f t="shared" si="0"/>
        <v>21</v>
      </c>
    </row>
    <row r="18" spans="1:7">
      <c r="A18" s="49" t="s">
        <v>124</v>
      </c>
      <c r="B18" s="62">
        <v>1</v>
      </c>
      <c r="C18" s="62">
        <v>0</v>
      </c>
      <c r="D18" s="62">
        <v>0</v>
      </c>
      <c r="E18" s="62">
        <v>0</v>
      </c>
      <c r="F18" s="62">
        <v>0</v>
      </c>
      <c r="G18" s="55">
        <f t="shared" si="0"/>
        <v>1</v>
      </c>
    </row>
    <row r="19" spans="1:7">
      <c r="A19" s="129" t="s">
        <v>0</v>
      </c>
      <c r="B19" s="129">
        <v>56</v>
      </c>
      <c r="C19" s="129">
        <v>45</v>
      </c>
      <c r="D19" s="129">
        <v>49</v>
      </c>
      <c r="E19" s="129">
        <v>44</v>
      </c>
      <c r="F19" s="56">
        <f t="shared" ref="F19:G19" si="1">SUM(F4:F18)</f>
        <v>52</v>
      </c>
      <c r="G19" s="56">
        <f t="shared" si="1"/>
        <v>246</v>
      </c>
    </row>
    <row r="22" spans="1:7" ht="37.5" customHeight="1">
      <c r="A22" s="50" t="str">
        <f>data!$B$62</f>
        <v>Main reasons</v>
      </c>
      <c r="B22" s="50" t="str">
        <f>data!B73</f>
        <v>Last five years 
(2015-2019)</v>
      </c>
      <c r="C22" s="50" t="str">
        <f>data!B74</f>
        <v>% period</v>
      </c>
    </row>
    <row r="23" spans="1:7" ht="30" customHeight="1">
      <c r="A23" s="51" t="str">
        <f>data!B64</f>
        <v>Careless driving</v>
      </c>
      <c r="B23" s="170">
        <f>$G$8</f>
        <v>63</v>
      </c>
      <c r="C23" s="63">
        <f t="shared" ref="C23:C34" si="2">B23/$B$34</f>
        <v>0.25609756097560976</v>
      </c>
    </row>
    <row r="24" spans="1:7" ht="30" customHeight="1">
      <c r="A24" s="51" t="str">
        <f>data!B63</f>
        <v>Alcohol</v>
      </c>
      <c r="B24" s="170">
        <f>$G$4</f>
        <v>47</v>
      </c>
      <c r="C24" s="63">
        <f t="shared" si="2"/>
        <v>0.1910569105691057</v>
      </c>
    </row>
    <row r="25" spans="1:7" ht="30" customHeight="1">
      <c r="A25" s="51" t="str">
        <f>data!B66</f>
        <v>Not driving to the left lane</v>
      </c>
      <c r="B25" s="170">
        <f>$G$14</f>
        <v>28</v>
      </c>
      <c r="C25" s="63">
        <f t="shared" si="2"/>
        <v>0.11382113821138211</v>
      </c>
    </row>
    <row r="26" spans="1:7" ht="30" customHeight="1">
      <c r="A26" s="51" t="str">
        <f>data!B71</f>
        <v>Other</v>
      </c>
      <c r="B26" s="170">
        <f>$G$5+$G$16+$G$6+$G$7+$G$18</f>
        <v>22</v>
      </c>
      <c r="C26" s="63">
        <f t="shared" si="2"/>
        <v>8.943089430894309E-2</v>
      </c>
    </row>
    <row r="27" spans="1:7" ht="30" customHeight="1">
      <c r="A27" s="51" t="str">
        <f>data!B65</f>
        <v>Speed</v>
      </c>
      <c r="B27" s="170">
        <f>$G$17</f>
        <v>21</v>
      </c>
      <c r="C27" s="63">
        <f t="shared" si="2"/>
        <v>8.5365853658536592E-2</v>
      </c>
    </row>
    <row r="28" spans="1:7" ht="30" customHeight="1">
      <c r="A28" s="51" t="str">
        <f>data!B68</f>
        <v>Pedestrian fault</v>
      </c>
      <c r="B28" s="170">
        <f>$G$10</f>
        <v>18</v>
      </c>
      <c r="C28" s="63">
        <f t="shared" si="2"/>
        <v>7.3170731707317069E-2</v>
      </c>
    </row>
    <row r="29" spans="1:7" ht="30" customHeight="1">
      <c r="A29" s="51" t="str">
        <f>data!B67</f>
        <v>Right turn</v>
      </c>
      <c r="B29" s="170">
        <f>$G$9</f>
        <v>17</v>
      </c>
      <c r="C29" s="63">
        <f t="shared" si="2"/>
        <v>6.910569105691057E-2</v>
      </c>
    </row>
    <row r="30" spans="1:7" ht="30" customHeight="1">
      <c r="A30" s="51" t="str">
        <f>data!B70</f>
        <v>Drugs</v>
      </c>
      <c r="B30" s="170">
        <f>$G$15</f>
        <v>16</v>
      </c>
      <c r="C30" s="63">
        <f t="shared" si="2"/>
        <v>6.5040650406504072E-2</v>
      </c>
    </row>
    <row r="31" spans="1:7" ht="30" customHeight="1">
      <c r="A31" s="51" t="str">
        <f>data!B69</f>
        <v>Not giving priority to vehicles</v>
      </c>
      <c r="B31" s="170">
        <f>$G$12</f>
        <v>8</v>
      </c>
      <c r="C31" s="63">
        <f t="shared" si="2"/>
        <v>3.2520325203252036E-2</v>
      </c>
    </row>
    <row r="32" spans="1:7" ht="30" customHeight="1">
      <c r="A32" s="51" t="str">
        <f>data!B77</f>
        <v>Not giving priority to pedestrians on petestrian crossing</v>
      </c>
      <c r="B32" s="170">
        <f>$G$11</f>
        <v>4</v>
      </c>
      <c r="C32" s="63">
        <f t="shared" si="2"/>
        <v>1.6260162601626018E-2</v>
      </c>
    </row>
    <row r="33" spans="1:3" ht="30" customHeight="1">
      <c r="A33" s="51" t="str">
        <f>data!B72</f>
        <v>Non-compliance to traffic police signals</v>
      </c>
      <c r="B33" s="170">
        <f>$G$13</f>
        <v>2</v>
      </c>
      <c r="C33" s="63">
        <f t="shared" si="2"/>
        <v>8.130081300813009E-3</v>
      </c>
    </row>
    <row r="34" spans="1:3" ht="30" customHeight="1">
      <c r="A34" s="52" t="str">
        <f>data!B6</f>
        <v>TOTAL</v>
      </c>
      <c r="B34" s="53">
        <f>SUM(B23:B33)</f>
        <v>246</v>
      </c>
      <c r="C34" s="54">
        <f t="shared" si="2"/>
        <v>1</v>
      </c>
    </row>
  </sheetData>
  <autoFilter ref="A22:C22" xr:uid="{00000000-0009-0000-0000-000009000000}"/>
  <sortState ref="A23:C33">
    <sortCondition descending="1" ref="B23:B33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  <ignoredErrors>
    <ignoredError sqref="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data</vt:lpstr>
      <vt:lpstr>Τροχαία</vt:lpstr>
      <vt:lpstr>Τροχαία (1)</vt:lpstr>
      <vt:lpstr>Τροχαία (2)</vt:lpstr>
      <vt:lpstr>Τροχαία (3)</vt:lpstr>
      <vt:lpstr>Τροχαία (4)</vt:lpstr>
      <vt:lpstr>data for chart3</vt:lpstr>
      <vt:lpstr>Chart1</vt:lpstr>
      <vt:lpstr>Chart2</vt:lpstr>
      <vt:lpstr>Chart3</vt:lpstr>
      <vt:lpstr>dbase</vt:lpstr>
      <vt:lpstr>Τροχαία!Print_Area</vt:lpstr>
      <vt:lpstr>'Τροχαία (1)'!Print_Area</vt:lpstr>
      <vt:lpstr>'Τροχαία (2)'!Print_Area</vt:lpstr>
      <vt:lpstr>'Τροχαία (3)'!Print_Area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Police</cp:lastModifiedBy>
  <cp:lastPrinted>2020-02-25T05:23:01Z</cp:lastPrinted>
  <dcterms:created xsi:type="dcterms:W3CDTF">2005-02-15T06:57:49Z</dcterms:created>
  <dcterms:modified xsi:type="dcterms:W3CDTF">2020-02-25T05:49:18Z</dcterms:modified>
</cp:coreProperties>
</file>